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48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0" i="1"/>
  <c r="K31"/>
  <c r="K32"/>
  <c r="P23" s="1"/>
  <c r="P32" s="1"/>
  <c r="K33"/>
  <c r="P31" s="1"/>
  <c r="K34"/>
  <c r="L28"/>
  <c r="L27"/>
  <c r="H27"/>
  <c r="H28"/>
  <c r="D27"/>
  <c r="D28"/>
  <c r="P11"/>
  <c r="P12"/>
  <c r="L11"/>
  <c r="L12"/>
  <c r="H11"/>
  <c r="H12"/>
  <c r="D11"/>
  <c r="D12"/>
  <c r="D10"/>
  <c r="S12"/>
  <c r="S11"/>
  <c r="P26"/>
  <c r="U29"/>
  <c r="U28"/>
  <c r="U27"/>
  <c r="T29"/>
  <c r="T28"/>
  <c r="T27"/>
  <c r="T23"/>
  <c r="U23"/>
  <c r="P29"/>
  <c r="P28"/>
  <c r="P24"/>
  <c r="P22"/>
  <c r="G31"/>
  <c r="G30"/>
  <c r="C31"/>
  <c r="C30"/>
  <c r="O15"/>
  <c r="O14"/>
  <c r="K15"/>
  <c r="K14"/>
  <c r="G15"/>
  <c r="G14"/>
  <c r="C18"/>
  <c r="C17"/>
  <c r="C16"/>
  <c r="C15"/>
  <c r="C14"/>
  <c r="U24"/>
  <c r="U26" l="1"/>
  <c r="T26"/>
  <c r="L26"/>
  <c r="H26"/>
  <c r="D26"/>
  <c r="U25"/>
  <c r="T25"/>
  <c r="L25"/>
  <c r="H25"/>
  <c r="D25"/>
  <c r="T24"/>
  <c r="L24"/>
  <c r="H24"/>
  <c r="D24"/>
  <c r="L23"/>
  <c r="H23"/>
  <c r="D23"/>
  <c r="L22"/>
  <c r="H22"/>
  <c r="D22"/>
  <c r="K16"/>
  <c r="G18"/>
  <c r="S7" s="1"/>
  <c r="P10"/>
  <c r="L10"/>
  <c r="H10"/>
  <c r="P9"/>
  <c r="L9"/>
  <c r="H9"/>
  <c r="D9"/>
  <c r="P8"/>
  <c r="L8"/>
  <c r="H8"/>
  <c r="D8"/>
  <c r="P7"/>
  <c r="L7"/>
  <c r="H7"/>
  <c r="D7"/>
  <c r="P6"/>
  <c r="L6"/>
  <c r="H6"/>
  <c r="D6"/>
  <c r="O18" l="1"/>
  <c r="S9" s="1"/>
  <c r="G34"/>
  <c r="K17"/>
  <c r="G32"/>
  <c r="S6"/>
  <c r="K18"/>
  <c r="S8" s="1"/>
  <c r="C34"/>
  <c r="S10" s="1"/>
  <c r="O16"/>
  <c r="O17"/>
  <c r="G16"/>
  <c r="G17"/>
  <c r="C32"/>
  <c r="G33"/>
  <c r="C33"/>
</calcChain>
</file>

<file path=xl/sharedStrings.xml><?xml version="1.0" encoding="utf-8"?>
<sst xmlns="http://schemas.openxmlformats.org/spreadsheetml/2006/main" count="156" uniqueCount="39">
  <si>
    <t>Ship</t>
  </si>
  <si>
    <t>Ship ID #</t>
  </si>
  <si>
    <t>Date</t>
  </si>
  <si>
    <t>Hold 1</t>
  </si>
  <si>
    <t>Hold 2</t>
  </si>
  <si>
    <t>Hold 3</t>
  </si>
  <si>
    <t>Hold 4</t>
  </si>
  <si>
    <t>Slabs</t>
  </si>
  <si>
    <t>Tons</t>
  </si>
  <si>
    <t>Slabs
Tally</t>
  </si>
  <si>
    <t>Hours 
Worked</t>
  </si>
  <si>
    <t>Slabs
per
Hour</t>
  </si>
  <si>
    <t>Day 1</t>
  </si>
  <si>
    <t>Day 2</t>
  </si>
  <si>
    <t>Day 3</t>
  </si>
  <si>
    <t>Day 4</t>
  </si>
  <si>
    <t>Day 5</t>
  </si>
  <si>
    <t>Discharged</t>
  </si>
  <si>
    <t>Total Slabs</t>
  </si>
  <si>
    <t>Total Hours</t>
  </si>
  <si>
    <t>Total Tons</t>
  </si>
  <si>
    <t>Slabs Remaining</t>
  </si>
  <si>
    <t>Slabs Per Hour</t>
  </si>
  <si>
    <t>Hold 5</t>
  </si>
  <si>
    <t>Hold 6</t>
  </si>
  <si>
    <t>Hold 7</t>
  </si>
  <si>
    <t>Daily Totals</t>
  </si>
  <si>
    <t>Total Slabs Discharged</t>
  </si>
  <si>
    <t>Total Tons Discharged</t>
  </si>
  <si>
    <t>Total Hours Discharging</t>
  </si>
  <si>
    <t>Ship Average Per Hour</t>
  </si>
  <si>
    <t>Total Slabs in Stow</t>
  </si>
  <si>
    <t>Total Metric Tons in Stow</t>
  </si>
  <si>
    <t>Remaining Slabs in Stow</t>
  </si>
  <si>
    <t>Remaining Tons in Stow</t>
  </si>
  <si>
    <t>HERCULES 2</t>
  </si>
  <si>
    <t>16N028</t>
  </si>
  <si>
    <t>Day 6</t>
  </si>
  <si>
    <t>Day 7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</si>
</sst>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Mono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0" fillId="2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0" fillId="0" borderId="5" xfId="0" applyBorder="1"/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right"/>
    </xf>
    <xf numFmtId="0" fontId="0" fillId="2" borderId="0" xfId="0" applyFill="1" applyBorder="1" applyProtection="1">
      <protection locked="0"/>
    </xf>
    <xf numFmtId="0" fontId="4" fillId="3" borderId="0" xfId="0" applyNumberFormat="1" applyFont="1" applyFill="1" applyBorder="1" applyProtection="1">
      <protection locked="0"/>
    </xf>
    <xf numFmtId="2" fontId="5" fillId="0" borderId="6" xfId="0" applyNumberFormat="1" applyFont="1" applyBorder="1"/>
    <xf numFmtId="2" fontId="0" fillId="0" borderId="0" xfId="0" applyNumberFormat="1"/>
    <xf numFmtId="0" fontId="0" fillId="0" borderId="0" xfId="0" applyBorder="1"/>
    <xf numFmtId="0" fontId="0" fillId="0" borderId="6" xfId="0" applyBorder="1"/>
    <xf numFmtId="0" fontId="0" fillId="0" borderId="0" xfId="0" applyNumberFormat="1" applyBorder="1"/>
    <xf numFmtId="0" fontId="0" fillId="0" borderId="0" xfId="0" applyProtection="1">
      <protection locked="0"/>
    </xf>
    <xf numFmtId="2" fontId="0" fillId="0" borderId="0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8" xfId="0" applyBorder="1"/>
    <xf numFmtId="0" fontId="0" fillId="4" borderId="0" xfId="0" applyFill="1"/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15" fontId="0" fillId="0" borderId="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U34"/>
  <sheetViews>
    <sheetView tabSelected="1" showOutlineSymbols="0" zoomScaleNormal="100" workbookViewId="0">
      <selection activeCell="C8" sqref="C8"/>
    </sheetView>
  </sheetViews>
  <sheetFormatPr defaultRowHeight="15.75" outlineLevelRow="2" outlineLevelCol="1"/>
  <cols>
    <col min="1" max="1" width="6" customWidth="1"/>
    <col min="2" max="2" width="7.375" bestFit="1" customWidth="1" outlineLevel="1"/>
    <col min="3" max="3" width="7.25" bestFit="1" customWidth="1" outlineLevel="1"/>
    <col min="4" max="4" width="7.875" bestFit="1" customWidth="1"/>
    <col min="5" max="5" width="5.5" bestFit="1" customWidth="1"/>
    <col min="6" max="6" width="8.375" customWidth="1" outlineLevel="1"/>
    <col min="7" max="7" width="7.125" bestFit="1" customWidth="1" outlineLevel="1"/>
    <col min="8" max="8" width="7.375" bestFit="1" customWidth="1"/>
    <col min="9" max="9" width="5.5" bestFit="1" customWidth="1"/>
    <col min="10" max="10" width="8.125" customWidth="1" outlineLevel="1"/>
    <col min="11" max="11" width="7.375" bestFit="1" customWidth="1" outlineLevel="1"/>
    <col min="12" max="12" width="7.375" bestFit="1" customWidth="1"/>
    <col min="13" max="13" width="5.5" bestFit="1" customWidth="1"/>
    <col min="14" max="14" width="8.375" customWidth="1" outlineLevel="1"/>
    <col min="15" max="15" width="7.125" bestFit="1" customWidth="1" outlineLevel="1"/>
    <col min="16" max="16" width="7.25" bestFit="1" customWidth="1"/>
    <col min="17" max="17" width="3.375" customWidth="1"/>
    <col min="18" max="18" width="5.625" customWidth="1"/>
    <col min="19" max="19" width="7.75" hidden="1" customWidth="1"/>
    <col min="20" max="20" width="5.25" customWidth="1"/>
    <col min="21" max="21" width="8.125" customWidth="1"/>
    <col min="22" max="23" width="7" bestFit="1" customWidth="1"/>
    <col min="24" max="24" width="5.875" customWidth="1"/>
    <col min="25" max="25" width="9.125" bestFit="1" customWidth="1"/>
    <col min="26" max="26" width="7.875" bestFit="1" customWidth="1"/>
    <col min="27" max="27" width="6.25" bestFit="1" customWidth="1"/>
    <col min="28" max="28" width="9.375" bestFit="1" customWidth="1"/>
    <col min="29" max="30" width="7" bestFit="1" customWidth="1"/>
    <col min="31" max="32" width="5.875" bestFit="1" customWidth="1"/>
    <col min="33" max="33" width="7.875" bestFit="1" customWidth="1"/>
    <col min="34" max="34" width="6.25" bestFit="1" customWidth="1"/>
    <col min="35" max="35" width="9.375" bestFit="1" customWidth="1"/>
  </cols>
  <sheetData>
    <row r="1" spans="1:19" ht="26.25">
      <c r="B1" s="1" t="s">
        <v>0</v>
      </c>
      <c r="C1" s="46" t="s">
        <v>35</v>
      </c>
      <c r="D1" s="47"/>
      <c r="E1" s="47"/>
      <c r="F1" s="48" t="s">
        <v>1</v>
      </c>
      <c r="G1" s="48"/>
      <c r="H1" s="46" t="s">
        <v>36</v>
      </c>
      <c r="I1" s="47"/>
      <c r="J1" s="47"/>
      <c r="L1" s="2" t="s">
        <v>2</v>
      </c>
      <c r="M1" s="49"/>
      <c r="N1" s="47"/>
      <c r="O1" s="47"/>
    </row>
    <row r="3" spans="1:19" ht="23.25">
      <c r="A3" s="37" t="s">
        <v>3</v>
      </c>
      <c r="B3" s="38"/>
      <c r="C3" s="38"/>
      <c r="D3" s="39"/>
      <c r="E3" s="37" t="s">
        <v>4</v>
      </c>
      <c r="F3" s="38"/>
      <c r="G3" s="38"/>
      <c r="H3" s="39"/>
      <c r="I3" s="37" t="s">
        <v>5</v>
      </c>
      <c r="J3" s="38"/>
      <c r="K3" s="38"/>
      <c r="L3" s="39"/>
      <c r="M3" s="37" t="s">
        <v>6</v>
      </c>
      <c r="N3" s="38"/>
      <c r="O3" s="38"/>
      <c r="P3" s="39"/>
    </row>
    <row r="4" spans="1:19" s="7" customFormat="1" ht="17.25" customHeight="1">
      <c r="A4" s="3" t="s">
        <v>7</v>
      </c>
      <c r="B4" s="4">
        <v>508</v>
      </c>
      <c r="C4" s="5" t="s">
        <v>8</v>
      </c>
      <c r="D4" s="6">
        <v>10231.540000000001</v>
      </c>
      <c r="E4" s="3" t="s">
        <v>7</v>
      </c>
      <c r="F4" s="4">
        <v>505</v>
      </c>
      <c r="G4" s="5" t="s">
        <v>8</v>
      </c>
      <c r="H4" s="6">
        <v>10281.41</v>
      </c>
      <c r="I4" s="3" t="s">
        <v>7</v>
      </c>
      <c r="J4" s="4">
        <v>446</v>
      </c>
      <c r="K4" s="5" t="s">
        <v>8</v>
      </c>
      <c r="L4" s="6">
        <v>8921.27</v>
      </c>
      <c r="M4" s="3" t="s">
        <v>7</v>
      </c>
      <c r="N4" s="4">
        <v>522</v>
      </c>
      <c r="O4" s="5" t="s">
        <v>8</v>
      </c>
      <c r="P4" s="6">
        <v>10247.85</v>
      </c>
    </row>
    <row r="5" spans="1:19" ht="47.25">
      <c r="A5" s="8"/>
      <c r="B5" s="9" t="s">
        <v>9</v>
      </c>
      <c r="C5" s="9" t="s">
        <v>10</v>
      </c>
      <c r="D5" s="10" t="s">
        <v>11</v>
      </c>
      <c r="E5" s="8"/>
      <c r="F5" s="9" t="s">
        <v>9</v>
      </c>
      <c r="G5" s="9" t="s">
        <v>10</v>
      </c>
      <c r="H5" s="10" t="s">
        <v>11</v>
      </c>
      <c r="I5" s="8"/>
      <c r="J5" s="9" t="s">
        <v>9</v>
      </c>
      <c r="K5" s="9" t="s">
        <v>10</v>
      </c>
      <c r="L5" s="10" t="s">
        <v>11</v>
      </c>
      <c r="M5" s="8"/>
      <c r="N5" s="9" t="s">
        <v>9</v>
      </c>
      <c r="O5" s="9" t="s">
        <v>10</v>
      </c>
      <c r="P5" s="10" t="s">
        <v>11</v>
      </c>
    </row>
    <row r="6" spans="1:19" outlineLevel="1">
      <c r="A6" s="27" t="s">
        <v>12</v>
      </c>
      <c r="B6" s="12"/>
      <c r="C6" s="13"/>
      <c r="D6" s="14">
        <f>IFERROR(B6/C6,0)</f>
        <v>0</v>
      </c>
      <c r="E6" s="11" t="s">
        <v>12</v>
      </c>
      <c r="F6" s="12"/>
      <c r="G6" s="13"/>
      <c r="H6" s="14">
        <f>IFERROR(F6/G6,0)</f>
        <v>0</v>
      </c>
      <c r="I6" s="11" t="s">
        <v>12</v>
      </c>
      <c r="J6" s="12">
        <v>326</v>
      </c>
      <c r="K6" s="13">
        <v>12</v>
      </c>
      <c r="L6" s="14">
        <f>IFERROR(J6/K6,0)</f>
        <v>27.166666666666668</v>
      </c>
      <c r="M6" s="11" t="s">
        <v>12</v>
      </c>
      <c r="N6" s="12"/>
      <c r="O6" s="13"/>
      <c r="P6" s="14">
        <f>IFERROR(N6/O6,0)</f>
        <v>0</v>
      </c>
      <c r="S6" s="15">
        <f>C18</f>
        <v>24.866666666666667</v>
      </c>
    </row>
    <row r="7" spans="1:19" outlineLevel="1">
      <c r="A7" s="27" t="s">
        <v>13</v>
      </c>
      <c r="B7" s="12">
        <v>319</v>
      </c>
      <c r="C7" s="13">
        <v>12</v>
      </c>
      <c r="D7" s="14">
        <f>IFERROR(B7/C7,0)</f>
        <v>26.583333333333332</v>
      </c>
      <c r="E7" s="11" t="s">
        <v>13</v>
      </c>
      <c r="F7" s="12"/>
      <c r="G7" s="13"/>
      <c r="H7" s="14">
        <f>IFERROR(F7/G7,0)</f>
        <v>0</v>
      </c>
      <c r="I7" s="11" t="s">
        <v>13</v>
      </c>
      <c r="J7" s="12"/>
      <c r="K7" s="13"/>
      <c r="L7" s="14">
        <f>IFERROR(J7/K7,0)</f>
        <v>0</v>
      </c>
      <c r="M7" s="11" t="s">
        <v>13</v>
      </c>
      <c r="N7" s="12">
        <v>42</v>
      </c>
      <c r="O7" s="13">
        <v>2.25</v>
      </c>
      <c r="P7" s="14">
        <f>IFERROR(N7/O7,0)</f>
        <v>18.666666666666668</v>
      </c>
      <c r="S7" s="15">
        <f>G18</f>
        <v>30.149253731343283</v>
      </c>
    </row>
    <row r="8" spans="1:19" outlineLevel="1">
      <c r="A8" s="27" t="s">
        <v>14</v>
      </c>
      <c r="B8" s="12"/>
      <c r="C8" s="13"/>
      <c r="D8" s="14">
        <f>IFERROR(B8/C8,0)</f>
        <v>0</v>
      </c>
      <c r="E8" s="11" t="s">
        <v>14</v>
      </c>
      <c r="F8" s="12">
        <v>254</v>
      </c>
      <c r="G8" s="13">
        <v>7.75</v>
      </c>
      <c r="H8" s="14">
        <f>IFERROR(F8/G8,0)</f>
        <v>32.774193548387096</v>
      </c>
      <c r="I8" s="11" t="s">
        <v>14</v>
      </c>
      <c r="J8" s="12"/>
      <c r="K8" s="13"/>
      <c r="L8" s="14">
        <f>IFERROR(J8/K8,0)</f>
        <v>0</v>
      </c>
      <c r="M8" s="11" t="s">
        <v>14</v>
      </c>
      <c r="N8" s="12">
        <v>332</v>
      </c>
      <c r="O8" s="13">
        <v>12</v>
      </c>
      <c r="P8" s="14">
        <f>IFERROR(N8/O8,0)</f>
        <v>27.666666666666668</v>
      </c>
      <c r="S8" s="15">
        <f>K18</f>
        <v>27.166666666666668</v>
      </c>
    </row>
    <row r="9" spans="1:19" outlineLevel="1">
      <c r="A9" s="27" t="s">
        <v>15</v>
      </c>
      <c r="B9" s="12">
        <v>54</v>
      </c>
      <c r="C9" s="13">
        <v>3</v>
      </c>
      <c r="D9" s="14">
        <f t="shared" ref="D9:D10" si="0">IFERROR(B9/C9,0)</f>
        <v>18</v>
      </c>
      <c r="E9" s="11" t="s">
        <v>15</v>
      </c>
      <c r="F9" s="12">
        <v>251</v>
      </c>
      <c r="G9" s="13">
        <v>9</v>
      </c>
      <c r="H9" s="14">
        <f t="shared" ref="H9:H12" si="1">IFERROR(F9/G9,0)</f>
        <v>27.888888888888889</v>
      </c>
      <c r="I9" s="11" t="s">
        <v>15</v>
      </c>
      <c r="J9" s="12"/>
      <c r="K9" s="13"/>
      <c r="L9" s="14">
        <f t="shared" ref="L9:L12" si="2">IFERROR(J9/K9,0)</f>
        <v>0</v>
      </c>
      <c r="M9" s="11" t="s">
        <v>15</v>
      </c>
      <c r="N9" s="12">
        <v>148</v>
      </c>
      <c r="O9" s="13">
        <v>6</v>
      </c>
      <c r="P9" s="14">
        <f t="shared" ref="P9:P12" si="3">IFERROR(N9/O9,0)</f>
        <v>24.666666666666668</v>
      </c>
      <c r="S9" s="15">
        <f>O18</f>
        <v>25.777777777777779</v>
      </c>
    </row>
    <row r="10" spans="1:19" outlineLevel="1">
      <c r="A10" s="27" t="s">
        <v>16</v>
      </c>
      <c r="B10" s="12"/>
      <c r="C10" s="13"/>
      <c r="D10" s="14">
        <f>IFERROR(B10/C10,0)</f>
        <v>0</v>
      </c>
      <c r="E10" s="11" t="s">
        <v>16</v>
      </c>
      <c r="F10" s="12"/>
      <c r="G10" s="13"/>
      <c r="H10" s="14">
        <f t="shared" si="1"/>
        <v>0</v>
      </c>
      <c r="I10" s="11" t="s">
        <v>16</v>
      </c>
      <c r="J10" s="12"/>
      <c r="K10" s="13"/>
      <c r="L10" s="14">
        <f t="shared" si="2"/>
        <v>0</v>
      </c>
      <c r="M10" s="11" t="s">
        <v>16</v>
      </c>
      <c r="N10" s="12"/>
      <c r="O10" s="13"/>
      <c r="P10" s="14">
        <f t="shared" si="3"/>
        <v>0</v>
      </c>
      <c r="S10" s="15">
        <f>C34</f>
        <v>23.885714285714286</v>
      </c>
    </row>
    <row r="11" spans="1:19" outlineLevel="1">
      <c r="A11" s="27" t="s">
        <v>37</v>
      </c>
      <c r="B11" s="12"/>
      <c r="C11" s="13"/>
      <c r="D11" s="14">
        <f t="shared" ref="D11:D12" si="4">IFERROR(B11/C11,0)</f>
        <v>0</v>
      </c>
      <c r="E11" s="27" t="s">
        <v>37</v>
      </c>
      <c r="F11" s="12"/>
      <c r="G11" s="13"/>
      <c r="H11" s="14">
        <f t="shared" si="1"/>
        <v>0</v>
      </c>
      <c r="I11" s="27" t="s">
        <v>37</v>
      </c>
      <c r="J11" s="12"/>
      <c r="K11" s="13"/>
      <c r="L11" s="14">
        <f t="shared" si="2"/>
        <v>0</v>
      </c>
      <c r="M11" s="27" t="s">
        <v>37</v>
      </c>
      <c r="N11" s="12"/>
      <c r="O11" s="13"/>
      <c r="P11" s="14">
        <f t="shared" si="3"/>
        <v>0</v>
      </c>
      <c r="S11" s="15">
        <f>G34</f>
        <v>0</v>
      </c>
    </row>
    <row r="12" spans="1:19" outlineLevel="1">
      <c r="A12" s="27" t="s">
        <v>38</v>
      </c>
      <c r="B12" s="12"/>
      <c r="C12" s="13"/>
      <c r="D12" s="14">
        <f t="shared" si="4"/>
        <v>0</v>
      </c>
      <c r="E12" s="27" t="s">
        <v>38</v>
      </c>
      <c r="F12" s="12"/>
      <c r="G12" s="13"/>
      <c r="H12" s="14">
        <f t="shared" si="1"/>
        <v>0</v>
      </c>
      <c r="I12" s="27" t="s">
        <v>38</v>
      </c>
      <c r="J12" s="12"/>
      <c r="K12" s="13"/>
      <c r="L12" s="14">
        <f t="shared" si="2"/>
        <v>0</v>
      </c>
      <c r="M12" s="27" t="s">
        <v>38</v>
      </c>
      <c r="N12" s="12"/>
      <c r="O12" s="13"/>
      <c r="P12" s="14">
        <f t="shared" si="3"/>
        <v>0</v>
      </c>
      <c r="S12" s="15">
        <f>K34</f>
        <v>0</v>
      </c>
    </row>
    <row r="13" spans="1:19" outlineLevel="1">
      <c r="A13" s="42" t="s">
        <v>17</v>
      </c>
      <c r="B13" s="43"/>
      <c r="C13" s="43"/>
      <c r="D13" s="44"/>
      <c r="E13" s="42" t="s">
        <v>17</v>
      </c>
      <c r="F13" s="43"/>
      <c r="G13" s="43"/>
      <c r="H13" s="44"/>
      <c r="I13" s="42" t="s">
        <v>17</v>
      </c>
      <c r="J13" s="43"/>
      <c r="K13" s="43"/>
      <c r="L13" s="44"/>
      <c r="M13" s="42" t="s">
        <v>17</v>
      </c>
      <c r="N13" s="43"/>
      <c r="O13" s="43"/>
      <c r="P13" s="44"/>
    </row>
    <row r="14" spans="1:19" ht="14.25" customHeight="1" outlineLevel="2">
      <c r="A14" s="34" t="s">
        <v>18</v>
      </c>
      <c r="B14" s="35"/>
      <c r="C14" s="16">
        <f>SUM(B6:B12)</f>
        <v>373</v>
      </c>
      <c r="D14" s="17"/>
      <c r="E14" s="34" t="s">
        <v>18</v>
      </c>
      <c r="F14" s="35"/>
      <c r="G14" s="16">
        <f>SUM(F6:F12)</f>
        <v>505</v>
      </c>
      <c r="H14" s="17"/>
      <c r="I14" s="35" t="s">
        <v>18</v>
      </c>
      <c r="J14" s="35"/>
      <c r="K14" s="16">
        <f>SUM(J6:J12)</f>
        <v>326</v>
      </c>
      <c r="L14" s="17"/>
      <c r="M14" s="34" t="s">
        <v>18</v>
      </c>
      <c r="N14" s="35"/>
      <c r="O14" s="16">
        <f>SUM(N6:N12)</f>
        <v>522</v>
      </c>
      <c r="P14" s="17"/>
    </row>
    <row r="15" spans="1:19" ht="13.5" customHeight="1" outlineLevel="1">
      <c r="A15" s="34" t="s">
        <v>19</v>
      </c>
      <c r="B15" s="35"/>
      <c r="C15" s="18">
        <f>SUM(C6:C12)</f>
        <v>15</v>
      </c>
      <c r="D15" s="17"/>
      <c r="E15" s="34" t="s">
        <v>19</v>
      </c>
      <c r="F15" s="35"/>
      <c r="G15" s="18">
        <f>SUM(G6:G12)</f>
        <v>16.75</v>
      </c>
      <c r="H15" s="17"/>
      <c r="I15" s="35" t="s">
        <v>19</v>
      </c>
      <c r="J15" s="35"/>
      <c r="K15" s="18">
        <f>SUM(K6:K12)</f>
        <v>12</v>
      </c>
      <c r="L15" s="17"/>
      <c r="M15" s="34" t="s">
        <v>19</v>
      </c>
      <c r="N15" s="35"/>
      <c r="O15" s="18">
        <f>SUM(O6:O12)</f>
        <v>20.25</v>
      </c>
      <c r="P15" s="17"/>
    </row>
    <row r="16" spans="1:19" ht="15" customHeight="1" outlineLevel="1">
      <c r="A16" s="28" t="s">
        <v>20</v>
      </c>
      <c r="B16" s="29"/>
      <c r="C16" s="16">
        <f>IFERROR(D4/B4*C14,0)</f>
        <v>7512.5283858267721</v>
      </c>
      <c r="D16" s="17"/>
      <c r="E16" s="28" t="s">
        <v>20</v>
      </c>
      <c r="F16" s="45"/>
      <c r="G16">
        <f>IFERROR(H4/F4*G14,0)</f>
        <v>10281.41</v>
      </c>
      <c r="H16" s="17"/>
      <c r="I16" s="45" t="s">
        <v>20</v>
      </c>
      <c r="J16" s="45"/>
      <c r="K16">
        <f>IFERROR(L4/J4*K14,0)</f>
        <v>6520.9282959641259</v>
      </c>
      <c r="L16" s="17"/>
      <c r="M16" s="28" t="s">
        <v>20</v>
      </c>
      <c r="N16" s="29"/>
      <c r="O16" s="16">
        <f>IFERROR(P4/N4*O14,0)</f>
        <v>10247.85</v>
      </c>
      <c r="P16" s="17"/>
      <c r="R16" s="19"/>
    </row>
    <row r="17" spans="1:21" ht="15.75" customHeight="1" outlineLevel="1">
      <c r="A17" s="28" t="s">
        <v>21</v>
      </c>
      <c r="B17" s="29"/>
      <c r="C17" s="16">
        <f>(B4-C14)</f>
        <v>135</v>
      </c>
      <c r="D17" s="17"/>
      <c r="E17" s="28" t="s">
        <v>21</v>
      </c>
      <c r="F17" s="45"/>
      <c r="G17">
        <f>(F4-G14)</f>
        <v>0</v>
      </c>
      <c r="H17" s="17"/>
      <c r="I17" s="45" t="s">
        <v>21</v>
      </c>
      <c r="J17" s="45"/>
      <c r="K17">
        <f>(J4-K14)</f>
        <v>120</v>
      </c>
      <c r="L17" s="17"/>
      <c r="M17" s="28" t="s">
        <v>21</v>
      </c>
      <c r="N17" s="29"/>
      <c r="O17" s="16">
        <f>(N4-O14)</f>
        <v>0</v>
      </c>
      <c r="P17" s="17"/>
      <c r="R17" s="19"/>
    </row>
    <row r="18" spans="1:21" ht="15.75" customHeight="1">
      <c r="A18" s="31" t="s">
        <v>22</v>
      </c>
      <c r="B18" s="32"/>
      <c r="C18" s="21">
        <f>IFERROR(C14/C15,0)</f>
        <v>24.866666666666667</v>
      </c>
      <c r="D18" s="22"/>
      <c r="E18" s="31" t="s">
        <v>22</v>
      </c>
      <c r="F18" s="32"/>
      <c r="G18" s="20">
        <f>IFERROR(G14/G15,0)</f>
        <v>30.149253731343283</v>
      </c>
      <c r="H18" s="17"/>
      <c r="I18" s="34" t="s">
        <v>22</v>
      </c>
      <c r="J18" s="35"/>
      <c r="K18" s="20">
        <f>IFERROR(K14/K15,0)</f>
        <v>27.166666666666668</v>
      </c>
      <c r="L18" s="17"/>
      <c r="M18" s="31" t="s">
        <v>22</v>
      </c>
      <c r="N18" s="32"/>
      <c r="O18" s="21">
        <f>IFERROR(O14/O15,0)</f>
        <v>25.777777777777779</v>
      </c>
      <c r="P18" s="22"/>
    </row>
    <row r="19" spans="1:21" ht="23.25">
      <c r="A19" s="37" t="s">
        <v>23</v>
      </c>
      <c r="B19" s="38"/>
      <c r="C19" s="38"/>
      <c r="D19" s="39"/>
      <c r="E19" s="37" t="s">
        <v>24</v>
      </c>
      <c r="F19" s="38"/>
      <c r="G19" s="38"/>
      <c r="H19" s="39"/>
      <c r="I19" s="37" t="s">
        <v>25</v>
      </c>
      <c r="J19" s="38"/>
      <c r="K19" s="38"/>
      <c r="L19" s="39"/>
    </row>
    <row r="20" spans="1:21">
      <c r="A20" s="3" t="s">
        <v>7</v>
      </c>
      <c r="B20" s="4">
        <v>558</v>
      </c>
      <c r="C20" s="5" t="s">
        <v>8</v>
      </c>
      <c r="D20" s="6">
        <v>10789.71</v>
      </c>
      <c r="E20" s="3" t="s">
        <v>7</v>
      </c>
      <c r="F20" s="4">
        <v>1E-3</v>
      </c>
      <c r="G20" s="5" t="s">
        <v>8</v>
      </c>
      <c r="H20" s="6">
        <v>1E-3</v>
      </c>
      <c r="I20" s="3" t="s">
        <v>7</v>
      </c>
      <c r="J20" s="4">
        <v>1E-3</v>
      </c>
      <c r="K20" s="5" t="s">
        <v>8</v>
      </c>
      <c r="L20" s="6">
        <v>1E-3</v>
      </c>
    </row>
    <row r="21" spans="1:21" ht="47.25">
      <c r="A21" s="8"/>
      <c r="B21" s="9" t="s">
        <v>9</v>
      </c>
      <c r="C21" s="9" t="s">
        <v>10</v>
      </c>
      <c r="D21" s="10" t="s">
        <v>11</v>
      </c>
      <c r="E21" s="8"/>
      <c r="F21" s="9" t="s">
        <v>9</v>
      </c>
      <c r="G21" s="9" t="s">
        <v>10</v>
      </c>
      <c r="H21" s="10" t="s">
        <v>11</v>
      </c>
      <c r="I21" s="8"/>
      <c r="J21" s="9" t="s">
        <v>9</v>
      </c>
      <c r="K21" s="9" t="s">
        <v>10</v>
      </c>
      <c r="L21" s="10" t="s">
        <v>11</v>
      </c>
      <c r="R21" s="45" t="s">
        <v>26</v>
      </c>
      <c r="S21" s="45"/>
      <c r="T21" s="45"/>
      <c r="U21" s="45"/>
    </row>
    <row r="22" spans="1:21" outlineLevel="1">
      <c r="A22" s="11" t="s">
        <v>12</v>
      </c>
      <c r="B22" s="12">
        <v>290</v>
      </c>
      <c r="C22" s="13">
        <v>11.5</v>
      </c>
      <c r="D22" s="14">
        <f>IFERROR(B22/C22,0)</f>
        <v>25.217391304347824</v>
      </c>
      <c r="E22" s="11" t="s">
        <v>12</v>
      </c>
      <c r="F22" s="12"/>
      <c r="G22" s="13"/>
      <c r="H22" s="14">
        <f>IFERROR(F22/G22,0)</f>
        <v>0</v>
      </c>
      <c r="I22" s="11" t="s">
        <v>12</v>
      </c>
      <c r="J22" s="12"/>
      <c r="K22" s="13"/>
      <c r="L22" s="14">
        <f>IFERROR(J22/K22,0)</f>
        <v>0</v>
      </c>
      <c r="M22" s="33" t="s">
        <v>27</v>
      </c>
      <c r="N22" s="36"/>
      <c r="O22" s="36"/>
      <c r="P22" s="23">
        <f>C14+G14+K14+O14+C30+G30+K30</f>
        <v>2144</v>
      </c>
      <c r="T22" t="s">
        <v>7</v>
      </c>
      <c r="U22" t="s">
        <v>8</v>
      </c>
    </row>
    <row r="23" spans="1:21" outlineLevel="1">
      <c r="A23" s="11" t="s">
        <v>13</v>
      </c>
      <c r="B23" s="12"/>
      <c r="C23" s="13"/>
      <c r="D23" s="14">
        <f>IFERROR(B23/C23,0)</f>
        <v>0</v>
      </c>
      <c r="E23" s="11" t="s">
        <v>13</v>
      </c>
      <c r="F23" s="12"/>
      <c r="G23" s="13"/>
      <c r="H23" s="14">
        <f>IFERROR(F23/G23,0)</f>
        <v>0</v>
      </c>
      <c r="I23" s="11" t="s">
        <v>13</v>
      </c>
      <c r="J23" s="12"/>
      <c r="K23" s="13"/>
      <c r="L23" s="14">
        <f>IFERROR(J23/K23,0)</f>
        <v>0</v>
      </c>
      <c r="M23" s="33" t="s">
        <v>28</v>
      </c>
      <c r="N23" s="36"/>
      <c r="O23" s="36"/>
      <c r="P23" s="23">
        <f>SUM(C16+G16+K16+O16+C32+G32+K32)</f>
        <v>42645.330982866166</v>
      </c>
      <c r="R23" s="24" t="s">
        <v>12</v>
      </c>
      <c r="T23" s="25">
        <f t="shared" ref="T23:T29" si="5">SUM(B6+F6+J6+N6+B22+F22+J22)</f>
        <v>616</v>
      </c>
      <c r="U23" s="23">
        <f>((D4/B4)*B6)+((H4/F4)*F6)+((L4/J4)*J6)+((P4/N4)*N6)+((D20/B20)*B22)+((H20/F20)*F22)+((L20/J20)*J22)</f>
        <v>12128.483672308212</v>
      </c>
    </row>
    <row r="24" spans="1:21" ht="15.75" customHeight="1" outlineLevel="1">
      <c r="A24" s="11" t="s">
        <v>14</v>
      </c>
      <c r="B24" s="12"/>
      <c r="C24" s="13"/>
      <c r="D24" s="14">
        <f>IFERROR(B24/C24,0)</f>
        <v>0</v>
      </c>
      <c r="E24" s="11" t="s">
        <v>14</v>
      </c>
      <c r="F24" s="12"/>
      <c r="G24" s="13"/>
      <c r="H24" s="14">
        <f>IFERROR(F24/G24,0)</f>
        <v>0</v>
      </c>
      <c r="I24" s="11" t="s">
        <v>14</v>
      </c>
      <c r="J24" s="12"/>
      <c r="K24" s="13"/>
      <c r="L24" s="14">
        <f>IFERROR(J24/K24,0)</f>
        <v>0</v>
      </c>
      <c r="M24" s="33" t="s">
        <v>29</v>
      </c>
      <c r="N24" s="36"/>
      <c r="O24" s="36"/>
      <c r="P24" s="23">
        <f>G15+C15+K15+O15+C31+G31+K31</f>
        <v>81.5</v>
      </c>
      <c r="R24" s="24" t="s">
        <v>13</v>
      </c>
      <c r="T24" s="25">
        <f t="shared" si="5"/>
        <v>361</v>
      </c>
      <c r="U24" s="23">
        <f>((D4/B4)*B7)+((H4/F4)*F7)+((L4/J4)*J7)+((P4/N4)*N7)+((D20/B20)*B23)+((H20/F20)*F23)+((L20/J20)*J23)</f>
        <v>7249.4633953298944</v>
      </c>
    </row>
    <row r="25" spans="1:21" ht="17.25" customHeight="1" outlineLevel="1">
      <c r="A25" s="11" t="s">
        <v>15</v>
      </c>
      <c r="B25" s="12">
        <v>128</v>
      </c>
      <c r="C25" s="13">
        <v>6</v>
      </c>
      <c r="D25" s="14">
        <f t="shared" ref="D25:D28" si="6">IFERROR(B25/C25,0)</f>
        <v>21.333333333333332</v>
      </c>
      <c r="E25" s="11" t="s">
        <v>15</v>
      </c>
      <c r="F25" s="12"/>
      <c r="G25" s="13"/>
      <c r="H25" s="14">
        <f t="shared" ref="H25:H28" si="7">IFERROR(F25/G25,0)</f>
        <v>0</v>
      </c>
      <c r="I25" s="11" t="s">
        <v>15</v>
      </c>
      <c r="J25" s="12"/>
      <c r="K25" s="13"/>
      <c r="L25" s="14">
        <f t="shared" ref="L25:L28" si="8">IFERROR(J25/K25,0)</f>
        <v>0</v>
      </c>
      <c r="M25" s="24"/>
      <c r="N25" s="24"/>
      <c r="O25" s="24"/>
      <c r="R25" s="24" t="s">
        <v>14</v>
      </c>
      <c r="T25" s="25">
        <f t="shared" si="5"/>
        <v>586</v>
      </c>
      <c r="U25" s="23">
        <f>((D4/B4)*B8)+((H4/F4)*F8)+((L4/J4)*J8)+((P4/N4)*N8)+((D20/B20)*B24)+((H20/F20)*F24)+((L20/J20)*J24)</f>
        <v>11689.033496756572</v>
      </c>
    </row>
    <row r="26" spans="1:21" outlineLevel="1">
      <c r="A26" s="11" t="s">
        <v>16</v>
      </c>
      <c r="B26" s="12"/>
      <c r="C26" s="13"/>
      <c r="D26" s="14">
        <f t="shared" si="6"/>
        <v>0</v>
      </c>
      <c r="E26" s="11" t="s">
        <v>16</v>
      </c>
      <c r="F26" s="12"/>
      <c r="G26" s="13"/>
      <c r="H26" s="14">
        <f t="shared" si="7"/>
        <v>0</v>
      </c>
      <c r="I26" s="11" t="s">
        <v>16</v>
      </c>
      <c r="J26" s="12"/>
      <c r="K26" s="13"/>
      <c r="L26" s="14">
        <f t="shared" si="8"/>
        <v>0</v>
      </c>
      <c r="M26" s="40" t="s">
        <v>30</v>
      </c>
      <c r="N26" s="41"/>
      <c r="O26" s="41"/>
      <c r="P26" s="23">
        <f>AVERAGEIF(S6:S12,"&lt;&gt;0")</f>
        <v>26.369215825633738</v>
      </c>
      <c r="R26" s="24" t="s">
        <v>15</v>
      </c>
      <c r="T26" s="25">
        <f t="shared" si="5"/>
        <v>581</v>
      </c>
      <c r="U26" s="23">
        <f>((D4/B4)*B9)+((H4/F4)*F9)+((L4/J4)*J9)+((P4/N4)*N9)+((D20/B20)*B25)+((H20/F20)*F25)+((L20/J20)*J25)</f>
        <v>11578.350418471488</v>
      </c>
    </row>
    <row r="27" spans="1:21" outlineLevel="1">
      <c r="A27" s="27" t="s">
        <v>37</v>
      </c>
      <c r="B27" s="12"/>
      <c r="C27" s="13"/>
      <c r="D27" s="14">
        <f t="shared" si="6"/>
        <v>0</v>
      </c>
      <c r="E27" s="27" t="s">
        <v>37</v>
      </c>
      <c r="F27" s="12"/>
      <c r="G27" s="13"/>
      <c r="H27" s="14">
        <f t="shared" si="7"/>
        <v>0</v>
      </c>
      <c r="I27" s="27" t="s">
        <v>37</v>
      </c>
      <c r="J27" s="12"/>
      <c r="K27" s="13"/>
      <c r="L27" s="14">
        <f t="shared" si="8"/>
        <v>0</v>
      </c>
      <c r="M27" s="24"/>
      <c r="N27" s="24"/>
      <c r="O27" s="24"/>
      <c r="R27" s="24" t="s">
        <v>16</v>
      </c>
      <c r="T27" s="25">
        <f t="shared" si="5"/>
        <v>0</v>
      </c>
      <c r="U27" s="23">
        <f>((D4/B4)*B10)+((H4/F4)*F10)+((L4/J4)*J10)+((P4/N4)*N10)+((D20/B20)*B26)+((H20/F20)*F26)+((L20/J20)*J26)</f>
        <v>0</v>
      </c>
    </row>
    <row r="28" spans="1:21" outlineLevel="1">
      <c r="A28" s="27" t="s">
        <v>38</v>
      </c>
      <c r="B28" s="12"/>
      <c r="C28" s="13"/>
      <c r="D28" s="14">
        <f t="shared" si="6"/>
        <v>0</v>
      </c>
      <c r="E28" s="27" t="s">
        <v>38</v>
      </c>
      <c r="F28" s="12"/>
      <c r="G28" s="13"/>
      <c r="H28" s="14">
        <f t="shared" si="7"/>
        <v>0</v>
      </c>
      <c r="I28" s="27" t="s">
        <v>38</v>
      </c>
      <c r="J28" s="12"/>
      <c r="K28" s="13"/>
      <c r="L28" s="14">
        <f>IFERROR(J28/K28,0)</f>
        <v>0</v>
      </c>
      <c r="M28" s="33" t="s">
        <v>31</v>
      </c>
      <c r="N28" s="36"/>
      <c r="O28" s="36"/>
      <c r="P28" s="23">
        <f>SUM(B4+F4+J4+N4+B20+F20+J20)</f>
        <v>2539.0020000000004</v>
      </c>
      <c r="R28" s="26" t="s">
        <v>37</v>
      </c>
      <c r="T28" s="25">
        <f t="shared" si="5"/>
        <v>0</v>
      </c>
      <c r="U28" s="23">
        <f>((D4/B4)*B11)+((H4/F4)*F11)+((L4/J4)*J11)+((P4/N4)*N11)+((D20/B20)*B27)+((H20/F20)*F27)+((L20/J20)*J27)</f>
        <v>0</v>
      </c>
    </row>
    <row r="29" spans="1:21" ht="16.5" customHeight="1" outlineLevel="1">
      <c r="A29" s="42" t="s">
        <v>17</v>
      </c>
      <c r="B29" s="43"/>
      <c r="C29" s="43"/>
      <c r="D29" s="44"/>
      <c r="E29" s="42" t="s">
        <v>17</v>
      </c>
      <c r="F29" s="43"/>
      <c r="G29" s="43"/>
      <c r="H29" s="44"/>
      <c r="I29" s="42" t="s">
        <v>17</v>
      </c>
      <c r="J29" s="43"/>
      <c r="K29" s="43"/>
      <c r="L29" s="44"/>
      <c r="M29" s="33" t="s">
        <v>32</v>
      </c>
      <c r="N29" s="36"/>
      <c r="O29" s="36"/>
      <c r="P29" s="23">
        <f>SUM(D4+H4+L4+P4+D20+H20+L20)</f>
        <v>50471.781999999992</v>
      </c>
      <c r="R29" s="26" t="s">
        <v>38</v>
      </c>
      <c r="T29" s="25">
        <f t="shared" si="5"/>
        <v>0</v>
      </c>
      <c r="U29" s="23">
        <f>((D4/B4)*B12)+((H4/F4)*F12)+((L4/J4)*J12)+((P4/N4)*N12)+((D20/B20)*B28)+((H20/F20)*F28)+((L20/J20)*J28)</f>
        <v>0</v>
      </c>
    </row>
    <row r="30" spans="1:21" ht="15.75" customHeight="1" outlineLevel="2">
      <c r="A30" s="34" t="s">
        <v>18</v>
      </c>
      <c r="B30" s="35"/>
      <c r="C30" s="16">
        <f>SUM(B22:B28)</f>
        <v>418</v>
      </c>
      <c r="D30" s="17"/>
      <c r="E30" s="34" t="s">
        <v>18</v>
      </c>
      <c r="F30" s="35"/>
      <c r="G30" s="16">
        <f>SUM(F22:F28)</f>
        <v>0</v>
      </c>
      <c r="H30" s="17"/>
      <c r="I30" s="34" t="s">
        <v>18</v>
      </c>
      <c r="J30" s="35"/>
      <c r="K30" s="16">
        <f>SUM(J22:J28)</f>
        <v>0</v>
      </c>
      <c r="L30" s="17"/>
    </row>
    <row r="31" spans="1:21" ht="15.75" customHeight="1" outlineLevel="1">
      <c r="A31" s="34" t="s">
        <v>19</v>
      </c>
      <c r="B31" s="35"/>
      <c r="C31" s="18">
        <f>SUM(C22:C28)</f>
        <v>17.5</v>
      </c>
      <c r="D31" s="17"/>
      <c r="E31" s="34" t="s">
        <v>19</v>
      </c>
      <c r="F31" s="35"/>
      <c r="G31" s="18">
        <f>SUM(G22:G28)</f>
        <v>0</v>
      </c>
      <c r="H31" s="17"/>
      <c r="I31" s="34" t="s">
        <v>19</v>
      </c>
      <c r="J31" s="35"/>
      <c r="K31" s="18">
        <f>SUM(K22:K28)</f>
        <v>0</v>
      </c>
      <c r="L31" s="17"/>
      <c r="M31" s="30" t="s">
        <v>33</v>
      </c>
      <c r="N31" s="30"/>
      <c r="O31" s="30"/>
      <c r="P31" s="23">
        <f>C17+G17+K17+O17+C33+G33+K33</f>
        <v>395.00199999999995</v>
      </c>
    </row>
    <row r="32" spans="1:21" ht="15.75" customHeight="1" outlineLevel="1">
      <c r="A32" s="28" t="s">
        <v>20</v>
      </c>
      <c r="B32" s="29"/>
      <c r="C32" s="16">
        <f>IFERROR(D20/B20*C30,0)</f>
        <v>8082.6143010752685</v>
      </c>
      <c r="D32" s="17"/>
      <c r="E32" s="28" t="s">
        <v>20</v>
      </c>
      <c r="F32" s="29"/>
      <c r="G32" s="16">
        <f>IFERROR(H20/F20*G30,0)</f>
        <v>0</v>
      </c>
      <c r="H32" s="17"/>
      <c r="I32" s="28" t="s">
        <v>20</v>
      </c>
      <c r="J32" s="29"/>
      <c r="K32" s="16">
        <f>IFERROR(L20/J20*K30,0)</f>
        <v>0</v>
      </c>
      <c r="L32" s="17"/>
      <c r="M32" s="33" t="s">
        <v>34</v>
      </c>
      <c r="N32" s="30"/>
      <c r="O32" s="30"/>
      <c r="P32" s="23">
        <f>P29-P23</f>
        <v>7826.4510171338261</v>
      </c>
    </row>
    <row r="33" spans="1:12" outlineLevel="1">
      <c r="A33" s="28" t="s">
        <v>21</v>
      </c>
      <c r="B33" s="29"/>
      <c r="C33" s="16">
        <f>(B20-C30)</f>
        <v>140</v>
      </c>
      <c r="D33" s="17"/>
      <c r="E33" s="28" t="s">
        <v>21</v>
      </c>
      <c r="F33" s="29"/>
      <c r="G33" s="16">
        <f>(F20-G30)</f>
        <v>1E-3</v>
      </c>
      <c r="H33" s="17"/>
      <c r="I33" s="28" t="s">
        <v>21</v>
      </c>
      <c r="J33" s="29"/>
      <c r="K33" s="16">
        <f>(J20-K30)</f>
        <v>1E-3</v>
      </c>
      <c r="L33" s="17"/>
    </row>
    <row r="34" spans="1:12" ht="15.75" customHeight="1">
      <c r="A34" s="31" t="s">
        <v>22</v>
      </c>
      <c r="B34" s="32"/>
      <c r="C34" s="21">
        <f>IFERROR(C30/C31,0)</f>
        <v>23.885714285714286</v>
      </c>
      <c r="D34" s="22"/>
      <c r="E34" s="31" t="s">
        <v>22</v>
      </c>
      <c r="F34" s="32"/>
      <c r="G34" s="21">
        <f>IFERROR(G30/G31,0)</f>
        <v>0</v>
      </c>
      <c r="H34" s="22"/>
      <c r="I34" s="31" t="s">
        <v>22</v>
      </c>
      <c r="J34" s="32"/>
      <c r="K34" s="21">
        <f>IFERROR(K30/K31,0)</f>
        <v>0</v>
      </c>
      <c r="L34" s="22"/>
    </row>
  </sheetData>
  <sheetProtection password="E2DC" sheet="1" objects="1" scenarios="1" selectLockedCells="1"/>
  <mergeCells count="62">
    <mergeCell ref="C1:E1"/>
    <mergeCell ref="F1:G1"/>
    <mergeCell ref="H1:J1"/>
    <mergeCell ref="M1:O1"/>
    <mergeCell ref="A3:D3"/>
    <mergeCell ref="E3:H3"/>
    <mergeCell ref="I3:L3"/>
    <mergeCell ref="M3:P3"/>
    <mergeCell ref="A13:D13"/>
    <mergeCell ref="E13:H13"/>
    <mergeCell ref="I13:L13"/>
    <mergeCell ref="M13:P13"/>
    <mergeCell ref="A14:B14"/>
    <mergeCell ref="E14:F14"/>
    <mergeCell ref="I14:J14"/>
    <mergeCell ref="M14:N14"/>
    <mergeCell ref="A15:B15"/>
    <mergeCell ref="E15:F15"/>
    <mergeCell ref="I15:J15"/>
    <mergeCell ref="M15:N15"/>
    <mergeCell ref="A16:B16"/>
    <mergeCell ref="E16:F16"/>
    <mergeCell ref="I16:J16"/>
    <mergeCell ref="M16:N16"/>
    <mergeCell ref="R21:U21"/>
    <mergeCell ref="M22:O22"/>
    <mergeCell ref="M23:O23"/>
    <mergeCell ref="A17:B17"/>
    <mergeCell ref="E17:F17"/>
    <mergeCell ref="I17:J17"/>
    <mergeCell ref="M17:N17"/>
    <mergeCell ref="A18:B18"/>
    <mergeCell ref="E18:F18"/>
    <mergeCell ref="I18:J18"/>
    <mergeCell ref="M18:N18"/>
    <mergeCell ref="M28:O28"/>
    <mergeCell ref="A19:D19"/>
    <mergeCell ref="E19:H19"/>
    <mergeCell ref="I19:L19"/>
    <mergeCell ref="M24:O24"/>
    <mergeCell ref="M26:O26"/>
    <mergeCell ref="M29:O29"/>
    <mergeCell ref="A32:B32"/>
    <mergeCell ref="E32:F32"/>
    <mergeCell ref="I32:J32"/>
    <mergeCell ref="A30:B30"/>
    <mergeCell ref="E30:F30"/>
    <mergeCell ref="I30:J30"/>
    <mergeCell ref="A29:D29"/>
    <mergeCell ref="E29:H29"/>
    <mergeCell ref="I29:L29"/>
    <mergeCell ref="A33:B33"/>
    <mergeCell ref="E33:F33"/>
    <mergeCell ref="I33:J33"/>
    <mergeCell ref="M31:O31"/>
    <mergeCell ref="A34:B34"/>
    <mergeCell ref="E34:F34"/>
    <mergeCell ref="I34:J34"/>
    <mergeCell ref="M32:O32"/>
    <mergeCell ref="A31:B31"/>
    <mergeCell ref="E31:F31"/>
    <mergeCell ref="I31:J31"/>
  </mergeCells>
  <pageMargins left="0.25" right="0.25" top="0.25" bottom="0.2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gltsteve</dc:creator>
  <cp:lastModifiedBy>Kevin Middleton</cp:lastModifiedBy>
  <cp:lastPrinted>2016-08-25T11:51:11Z</cp:lastPrinted>
  <dcterms:created xsi:type="dcterms:W3CDTF">2016-06-20T15:10:15Z</dcterms:created>
  <dcterms:modified xsi:type="dcterms:W3CDTF">2016-08-25T11:51:14Z</dcterms:modified>
</cp:coreProperties>
</file>