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43360" yWindow="440" windowWidth="24860" windowHeight="20100"/>
  </bookViews>
  <sheets>
    <sheet name="Delmonte Update" sheetId="1" r:id="rId1"/>
    <sheet name="Strait PPH" sheetId="2" r:id="rId2"/>
    <sheet name="Conventional FT PPH" sheetId="3" r:id="rId3"/>
  </sheets>
  <calcPr calcId="14000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1" l="1"/>
  <c r="E26" i="1"/>
  <c r="E25" i="1"/>
  <c r="D23" i="1"/>
  <c r="D26" i="1"/>
  <c r="D25" i="1"/>
  <c r="K11" i="1"/>
  <c r="G11" i="1"/>
  <c r="C11" i="1"/>
  <c r="P26" i="1"/>
  <c r="D6" i="1"/>
  <c r="D7" i="1"/>
  <c r="D8" i="1"/>
  <c r="D9" i="1"/>
  <c r="D10" i="1"/>
  <c r="C12" i="1"/>
  <c r="H6" i="1"/>
  <c r="H7" i="1"/>
  <c r="H8" i="1"/>
  <c r="H9" i="1"/>
  <c r="H10" i="1"/>
  <c r="G12" i="1"/>
  <c r="L6" i="1"/>
  <c r="L7" i="1"/>
  <c r="L8" i="1"/>
  <c r="L9" i="1"/>
  <c r="L10" i="1"/>
  <c r="K12" i="1"/>
  <c r="P27" i="1"/>
  <c r="P6" i="1"/>
  <c r="P7" i="1"/>
  <c r="P8" i="1"/>
  <c r="P9" i="1"/>
  <c r="P10" i="1"/>
  <c r="O12" i="1"/>
  <c r="O11" i="1"/>
  <c r="G13" i="2"/>
  <c r="C13" i="2"/>
  <c r="K13" i="2"/>
  <c r="O13" i="2"/>
  <c r="P27" i="2"/>
  <c r="B10" i="2"/>
  <c r="C12" i="2"/>
  <c r="G12" i="2"/>
  <c r="J10" i="2"/>
  <c r="K12" i="2"/>
  <c r="O12" i="2"/>
  <c r="P26" i="2"/>
  <c r="C14" i="2"/>
  <c r="B16" i="2"/>
  <c r="B20" i="2"/>
  <c r="B22" i="2"/>
  <c r="G14" i="2"/>
  <c r="F16" i="2"/>
  <c r="F20" i="2"/>
  <c r="F22" i="2"/>
  <c r="K14" i="2"/>
  <c r="J16" i="2"/>
  <c r="J20" i="2"/>
  <c r="J22" i="2"/>
  <c r="O14" i="2"/>
  <c r="N16" i="2"/>
  <c r="N20" i="2"/>
  <c r="N22" i="2"/>
  <c r="C23" i="2"/>
  <c r="N7" i="3"/>
  <c r="N8" i="3"/>
  <c r="P8" i="3"/>
  <c r="N9" i="3"/>
  <c r="P9" i="3"/>
  <c r="N10" i="3"/>
  <c r="P10" i="3"/>
  <c r="N6" i="3"/>
  <c r="J7" i="3"/>
  <c r="J8" i="3"/>
  <c r="J6" i="3"/>
  <c r="J9" i="3"/>
  <c r="J10" i="3"/>
  <c r="K12" i="3"/>
  <c r="K13" i="3"/>
  <c r="K14" i="3"/>
  <c r="J16" i="3"/>
  <c r="J20" i="3"/>
  <c r="J22" i="3"/>
  <c r="F7" i="3"/>
  <c r="F8" i="3"/>
  <c r="F6" i="3"/>
  <c r="F9" i="3"/>
  <c r="F10" i="3"/>
  <c r="G12" i="3"/>
  <c r="G13" i="3"/>
  <c r="G14" i="3"/>
  <c r="F16" i="3"/>
  <c r="F20" i="3"/>
  <c r="F22" i="3"/>
  <c r="B7" i="3"/>
  <c r="B8" i="3"/>
  <c r="B6" i="3"/>
  <c r="B9" i="3"/>
  <c r="B10" i="3"/>
  <c r="C12" i="3"/>
  <c r="C13" i="3"/>
  <c r="C14" i="3"/>
  <c r="B16" i="3"/>
  <c r="B20" i="3"/>
  <c r="B22" i="3"/>
  <c r="L2" i="3"/>
  <c r="H2" i="3"/>
  <c r="C2" i="3"/>
  <c r="N16" i="3"/>
  <c r="N20" i="3"/>
  <c r="O13" i="3"/>
  <c r="P28" i="3"/>
  <c r="O12" i="3"/>
  <c r="O14" i="3"/>
  <c r="N22" i="3"/>
  <c r="L10" i="3"/>
  <c r="H10" i="3"/>
  <c r="D10" i="3"/>
  <c r="L9" i="3"/>
  <c r="H9" i="3"/>
  <c r="D9" i="3"/>
  <c r="L8" i="3"/>
  <c r="H8" i="3"/>
  <c r="D8" i="3"/>
  <c r="P7" i="3"/>
  <c r="L7" i="3"/>
  <c r="H7" i="3"/>
  <c r="D7" i="3"/>
  <c r="P6" i="3"/>
  <c r="L6" i="3"/>
  <c r="H6" i="3"/>
  <c r="D6" i="3"/>
  <c r="C24" i="3"/>
  <c r="P24" i="3"/>
  <c r="P26" i="3"/>
  <c r="L2" i="2"/>
  <c r="H2" i="2"/>
  <c r="C2" i="2"/>
  <c r="P10" i="2"/>
  <c r="L10" i="2"/>
  <c r="H10" i="2"/>
  <c r="D10" i="2"/>
  <c r="P9" i="2"/>
  <c r="L9" i="2"/>
  <c r="H9" i="2"/>
  <c r="D9" i="2"/>
  <c r="P8" i="2"/>
  <c r="L8" i="2"/>
  <c r="H8" i="2"/>
  <c r="D8" i="2"/>
  <c r="P7" i="2"/>
  <c r="L7" i="2"/>
  <c r="H7" i="2"/>
  <c r="D7" i="2"/>
  <c r="P6" i="2"/>
  <c r="L6" i="2"/>
  <c r="H6" i="2"/>
  <c r="D6" i="2"/>
  <c r="P25" i="2"/>
</calcChain>
</file>

<file path=xl/sharedStrings.xml><?xml version="1.0" encoding="utf-8"?>
<sst xmlns="http://schemas.openxmlformats.org/spreadsheetml/2006/main" count="207" uniqueCount="39">
  <si>
    <t>Ship</t>
  </si>
  <si>
    <t>Ship ID #</t>
  </si>
  <si>
    <t>Date</t>
  </si>
  <si>
    <t>Hold 1</t>
  </si>
  <si>
    <t>Hold 2</t>
  </si>
  <si>
    <t>Hold 3</t>
  </si>
  <si>
    <t>Pallets</t>
  </si>
  <si>
    <t>FC</t>
  </si>
  <si>
    <t>A</t>
  </si>
  <si>
    <t>B</t>
  </si>
  <si>
    <t>C</t>
  </si>
  <si>
    <t>D</t>
  </si>
  <si>
    <t>E</t>
  </si>
  <si>
    <t>Discharged</t>
  </si>
  <si>
    <t>Pallets Remaining</t>
  </si>
  <si>
    <t>Total Remaining</t>
  </si>
  <si>
    <t xml:space="preserve">Remaining </t>
  </si>
  <si>
    <t>Hold 4</t>
  </si>
  <si>
    <t>Containers Manifested</t>
  </si>
  <si>
    <t>Containers Discharged</t>
  </si>
  <si>
    <t>Containers Remaining</t>
  </si>
  <si>
    <t>Containers to Load</t>
  </si>
  <si>
    <t>Containers Loaded</t>
  </si>
  <si>
    <t>Container Progress</t>
  </si>
  <si>
    <t>Loaded</t>
  </si>
  <si>
    <t>Hours 
Worked</t>
  </si>
  <si>
    <t>Pallet Per
Hours</t>
  </si>
  <si>
    <t>Total 
Pallets</t>
  </si>
  <si>
    <t>Total 
Hours</t>
  </si>
  <si>
    <t>Total Pallets 
Per Hour</t>
  </si>
  <si>
    <t>Crane +</t>
  </si>
  <si>
    <t>Forman</t>
  </si>
  <si>
    <t>Gang Size</t>
  </si>
  <si>
    <t>Total Men</t>
  </si>
  <si>
    <t>Pal. Per
Man Hour</t>
  </si>
  <si>
    <t>Total Pallets 
Per Man Hour</t>
  </si>
  <si>
    <t>Total Man Power</t>
  </si>
  <si>
    <t>Total Pallets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</si>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</sst>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9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Mono"/>
    </font>
    <font>
      <sz val="9"/>
      <color rgb="FF000000"/>
      <name val="Arial"/>
      <family val="2"/>
    </font>
    <font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504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 applyBorder="1" applyProtection="1">
      <protection locked="0"/>
    </xf>
    <xf numFmtId="0" fontId="4" fillId="3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2" fontId="5" fillId="0" borderId="6" xfId="0" applyNumberFormat="1" applyFont="1" applyBorder="1" applyProtection="1"/>
    <xf numFmtId="0" fontId="0" fillId="0" borderId="6" xfId="0" applyBorder="1" applyProtection="1"/>
    <xf numFmtId="0" fontId="0" fillId="0" borderId="5" xfId="0" applyBorder="1" applyAlignment="1" applyProtection="1">
      <alignment horizontal="right"/>
    </xf>
    <xf numFmtId="0" fontId="6" fillId="0" borderId="0" xfId="0" applyFont="1" applyProtection="1"/>
    <xf numFmtId="1" fontId="3" fillId="5" borderId="0" xfId="0" applyNumberFormat="1" applyFont="1" applyFill="1" applyProtection="1"/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2" fontId="0" fillId="0" borderId="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Protection="1">
      <protection locked="0"/>
    </xf>
    <xf numFmtId="1" fontId="4" fillId="4" borderId="0" xfId="0" applyNumberFormat="1" applyFont="1" applyFill="1" applyBorder="1" applyProtection="1"/>
    <xf numFmtId="1" fontId="0" fillId="6" borderId="0" xfId="0" applyNumberFormat="1" applyFill="1" applyBorder="1" applyProtection="1"/>
    <xf numFmtId="0" fontId="0" fillId="0" borderId="0" xfId="0" applyFont="1" applyProtection="1">
      <protection locked="0"/>
    </xf>
    <xf numFmtId="0" fontId="0" fillId="0" borderId="4" xfId="0" applyFont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7" borderId="0" xfId="0" applyFont="1" applyFill="1" applyBorder="1" applyProtection="1">
      <protection locked="0"/>
    </xf>
    <xf numFmtId="0" fontId="0" fillId="6" borderId="0" xfId="0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Alignment="1" applyProtection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right"/>
    </xf>
    <xf numFmtId="2" fontId="5" fillId="0" borderId="6" xfId="0" applyNumberFormat="1" applyFont="1" applyBorder="1"/>
    <xf numFmtId="164" fontId="4" fillId="0" borderId="0" xfId="0" applyNumberFormat="1" applyFont="1" applyBorder="1"/>
    <xf numFmtId="0" fontId="0" fillId="0" borderId="6" xfId="0" applyBorder="1"/>
    <xf numFmtId="0" fontId="0" fillId="0" borderId="0" xfId="0" applyNumberFormat="1" applyBorder="1"/>
    <xf numFmtId="2" fontId="0" fillId="0" borderId="0" xfId="0" applyNumberFormat="1" applyBorder="1"/>
    <xf numFmtId="0" fontId="8" fillId="0" borderId="7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/>
    <xf numFmtId="0" fontId="0" fillId="0" borderId="8" xfId="0" applyBorder="1"/>
    <xf numFmtId="0" fontId="0" fillId="0" borderId="0" xfId="0" applyAlignment="1">
      <alignment wrapText="1"/>
    </xf>
    <xf numFmtId="2" fontId="0" fillId="9" borderId="0" xfId="0" applyNumberFormat="1" applyFill="1"/>
    <xf numFmtId="2" fontId="0" fillId="9" borderId="0" xfId="0" applyNumberFormat="1" applyFill="1" applyProtection="1"/>
    <xf numFmtId="164" fontId="4" fillId="0" borderId="0" xfId="0" applyNumberFormat="1" applyFont="1" applyBorder="1" applyProtection="1"/>
    <xf numFmtId="2" fontId="0" fillId="0" borderId="0" xfId="0" applyNumberFormat="1" applyProtection="1"/>
    <xf numFmtId="0" fontId="0" fillId="0" borderId="0" xfId="0" applyNumberFormat="1" applyBorder="1" applyProtection="1"/>
    <xf numFmtId="2" fontId="0" fillId="0" borderId="0" xfId="0" applyNumberFormat="1" applyBorder="1" applyProtection="1"/>
    <xf numFmtId="0" fontId="0" fillId="8" borderId="0" xfId="0" applyFill="1" applyBorder="1" applyProtection="1"/>
    <xf numFmtId="0" fontId="8" fillId="0" borderId="7" xfId="0" applyFont="1" applyBorder="1" applyAlignment="1" applyProtection="1">
      <alignment wrapText="1"/>
    </xf>
    <xf numFmtId="2" fontId="0" fillId="0" borderId="1" xfId="0" applyNumberFormat="1" applyBorder="1" applyProtection="1"/>
    <xf numFmtId="0" fontId="0" fillId="0" borderId="1" xfId="0" applyBorder="1" applyProtection="1"/>
    <xf numFmtId="0" fontId="0" fillId="0" borderId="8" xfId="0" applyBorder="1" applyProtection="1"/>
    <xf numFmtId="0" fontId="0" fillId="0" borderId="0" xfId="0" applyAlignment="1" applyProtection="1">
      <alignment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5" xfId="0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2" fontId="0" fillId="0" borderId="0" xfId="0" applyNumberForma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Border="1" applyAlignment="1" applyProtection="1">
      <alignment horizontal="center" vertical="center"/>
    </xf>
    <xf numFmtId="2" fontId="0" fillId="8" borderId="0" xfId="0" applyNumberFormat="1" applyFill="1" applyBorder="1"/>
    <xf numFmtId="1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F504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Hold 1</c:v>
          </c:tx>
          <c:val>
            <c:numRef>
              <c:f>'Delmonte Update'!$C$11:$C$12</c:f>
              <c:numCache>
                <c:formatCode>0</c:formatCode>
                <c:ptCount val="2"/>
                <c:pt idx="0">
                  <c:v>120.0</c:v>
                </c:pt>
                <c:pt idx="1">
                  <c:v>966.0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Hold 2</c:v>
          </c:tx>
          <c:val>
            <c:numRef>
              <c:f>'Delmonte Update'!$G$11:$G$12</c:f>
              <c:numCache>
                <c:formatCode>0</c:formatCode>
                <c:ptCount val="2"/>
                <c:pt idx="0">
                  <c:v>220.0</c:v>
                </c:pt>
                <c:pt idx="1">
                  <c:v>1064.0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Hold 3</c:v>
          </c:tx>
          <c:val>
            <c:numRef>
              <c:f>'Delmonte Update'!$K$11:$K$12</c:f>
              <c:numCache>
                <c:formatCode>0</c:formatCode>
                <c:ptCount val="2"/>
                <c:pt idx="0">
                  <c:v>99.0</c:v>
                </c:pt>
                <c:pt idx="1">
                  <c:v>864.0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Ship</a:t>
            </a:r>
            <a:r>
              <a:rPr lang="en-US" baseline="0"/>
              <a:t> Total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val>
            <c:numRef>
              <c:f>'Delmonte Update'!$P$26:$P$27</c:f>
              <c:numCache>
                <c:formatCode>0</c:formatCode>
                <c:ptCount val="2"/>
                <c:pt idx="0">
                  <c:v>439.0</c:v>
                </c:pt>
                <c:pt idx="1">
                  <c:v>2894.0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Hold 4</c:v>
          </c:tx>
          <c:val>
            <c:numRef>
              <c:f>'Delmonte Update'!$O$11:$O$12</c:f>
              <c:numCache>
                <c:formatCode>0</c:formatCode>
                <c:ptCount val="2"/>
                <c:pt idx="0">
                  <c:v>552.0</c:v>
                </c:pt>
                <c:pt idx="1">
                  <c:v>552.0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'Delmonte Update'!$C$25</c:f>
              <c:strCache>
                <c:ptCount val="1"/>
                <c:pt idx="0">
                  <c:v>Discharged</c:v>
                </c:pt>
              </c:strCache>
            </c:strRef>
          </c:tx>
          <c:invertIfNegative val="0"/>
          <c:cat>
            <c:strRef>
              <c:f>'Delmonte Update'!$C$25:$C$26</c:f>
              <c:strCache>
                <c:ptCount val="2"/>
                <c:pt idx="0">
                  <c:v>Discharged</c:v>
                </c:pt>
                <c:pt idx="1">
                  <c:v>Loaded</c:v>
                </c:pt>
              </c:strCache>
            </c:strRef>
          </c:cat>
          <c:val>
            <c:numRef>
              <c:f>'Delmonte Update'!$D$25:$E$25</c:f>
              <c:numCache>
                <c:formatCode>General</c:formatCode>
                <c:ptCount val="2"/>
                <c:pt idx="0">
                  <c:v>178.0</c:v>
                </c:pt>
                <c:pt idx="1">
                  <c:v>22.0</c:v>
                </c:pt>
              </c:numCache>
            </c:numRef>
          </c:val>
        </c:ser>
        <c:ser>
          <c:idx val="1"/>
          <c:order val="1"/>
          <c:tx>
            <c:strRef>
              <c:f>'Delmonte Update'!$C$26</c:f>
              <c:strCache>
                <c:ptCount val="1"/>
                <c:pt idx="0">
                  <c:v>Loaded</c:v>
                </c:pt>
              </c:strCache>
            </c:strRef>
          </c:tx>
          <c:invertIfNegative val="0"/>
          <c:cat>
            <c:strRef>
              <c:f>'Delmonte Update'!$C$25:$C$26</c:f>
              <c:strCache>
                <c:ptCount val="2"/>
                <c:pt idx="0">
                  <c:v>Discharged</c:v>
                </c:pt>
                <c:pt idx="1">
                  <c:v>Loaded</c:v>
                </c:pt>
              </c:strCache>
            </c:strRef>
          </c:cat>
          <c:val>
            <c:numRef>
              <c:f>'Delmonte Update'!$D$26:$E$26</c:f>
              <c:numCache>
                <c:formatCode>General</c:formatCode>
                <c:ptCount val="2"/>
                <c:pt idx="0">
                  <c:v>78.0</c:v>
                </c:pt>
                <c:pt idx="1">
                  <c:v>478.0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69912"/>
        <c:axId val="2083472888"/>
      </c:barChart>
      <c:catAx>
        <c:axId val="2083469912"/>
        <c:scaling>
          <c:orientation val="minMax"/>
        </c:scaling>
        <c:delete val="0"/>
        <c:axPos val="l"/>
        <c:majorTickMark val="out"/>
        <c:minorTickMark val="none"/>
        <c:tickLblPos val="nextTo"/>
        <c:crossAx val="2083472888"/>
        <c:crosses val="autoZero"/>
        <c:auto val="1"/>
        <c:lblAlgn val="ctr"/>
        <c:lblOffset val="100"/>
        <c:noMultiLvlLbl val="0"/>
      </c:catAx>
      <c:valAx>
        <c:axId val="20834728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83469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26</xdr:row>
      <xdr:rowOff>276225</xdr:rowOff>
    </xdr:from>
    <xdr:to>
      <xdr:col>17</xdr:col>
      <xdr:colOff>504825</xdr:colOff>
      <xdr:row>32</xdr:row>
      <xdr:rowOff>171451</xdr:rowOff>
    </xdr:to>
    <xdr:sp macro="" textlink="">
      <xdr:nvSpPr>
        <xdr:cNvPr id="4" name="TextBox 3"/>
        <xdr:cNvSpPr txBox="1"/>
      </xdr:nvSpPr>
      <xdr:spPr>
        <a:xfrm>
          <a:off x="4705350" y="6162675"/>
          <a:ext cx="5257800" cy="1190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/>
            <a:t>Update:</a:t>
          </a:r>
        </a:p>
        <a:p>
          <a:endParaRPr lang="en-US" sz="1200" b="0"/>
        </a:p>
      </xdr:txBody>
    </xdr:sp>
    <xdr:clientData/>
  </xdr:twoCellAnchor>
  <xdr:twoCellAnchor>
    <xdr:from>
      <xdr:col>1</xdr:col>
      <xdr:colOff>371475</xdr:colOff>
      <xdr:row>12</xdr:row>
      <xdr:rowOff>85724</xdr:rowOff>
    </xdr:from>
    <xdr:to>
      <xdr:col>3</xdr:col>
      <xdr:colOff>104775</xdr:colOff>
      <xdr:row>17</xdr:row>
      <xdr:rowOff>38099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12</xdr:row>
      <xdr:rowOff>76200</xdr:rowOff>
    </xdr:from>
    <xdr:to>
      <xdr:col>7</xdr:col>
      <xdr:colOff>228600</xdr:colOff>
      <xdr:row>17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514350</xdr:colOff>
      <xdr:row>12</xdr:row>
      <xdr:rowOff>57150</xdr:rowOff>
    </xdr:from>
    <xdr:to>
      <xdr:col>11</xdr:col>
      <xdr:colOff>247650</xdr:colOff>
      <xdr:row>17</xdr:row>
      <xdr:rowOff>9525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19685</xdr:colOff>
      <xdr:row>17</xdr:row>
      <xdr:rowOff>180340</xdr:rowOff>
    </xdr:from>
    <xdr:to>
      <xdr:col>16</xdr:col>
      <xdr:colOff>10160</xdr:colOff>
      <xdr:row>26</xdr:row>
      <xdr:rowOff>6350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533400</xdr:colOff>
      <xdr:row>12</xdr:row>
      <xdr:rowOff>76200</xdr:rowOff>
    </xdr:from>
    <xdr:to>
      <xdr:col>15</xdr:col>
      <xdr:colOff>266700</xdr:colOff>
      <xdr:row>17</xdr:row>
      <xdr:rowOff>28575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</xdr:colOff>
      <xdr:row>23</xdr:row>
      <xdr:rowOff>40640</xdr:rowOff>
    </xdr:from>
    <xdr:to>
      <xdr:col>8</xdr:col>
      <xdr:colOff>85725</xdr:colOff>
      <xdr:row>31</xdr:row>
      <xdr:rowOff>157480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topLeftCell="A4" zoomScale="125" zoomScaleNormal="125" zoomScalePageLayoutView="125" workbookViewId="0">
      <selection activeCell="E27" sqref="E27"/>
    </sheetView>
  </sheetViews>
  <sheetFormatPr baseColWidth="10" defaultColWidth="8.83203125" defaultRowHeight="15" x14ac:dyDescent="0"/>
  <cols>
    <col min="1" max="1" width="2.83203125" style="3" bestFit="1" customWidth="1"/>
    <col min="2" max="2" width="7.1640625" style="3" customWidth="1"/>
    <col min="3" max="3" width="10" style="3" bestFit="1" customWidth="1"/>
    <col min="4" max="4" width="9.1640625" style="3" customWidth="1"/>
    <col min="5" max="5" width="2.6640625" style="3" customWidth="1"/>
    <col min="6" max="6" width="6.6640625" style="3" customWidth="1"/>
    <col min="7" max="7" width="9.6640625" style="3" customWidth="1"/>
    <col min="8" max="8" width="9.33203125" style="3" customWidth="1"/>
    <col min="9" max="9" width="2.1640625" style="3" bestFit="1" customWidth="1"/>
    <col min="10" max="10" width="7.5" style="3" customWidth="1"/>
    <col min="11" max="11" width="9.6640625" style="3" customWidth="1"/>
    <col min="12" max="12" width="9.33203125" style="3" customWidth="1"/>
    <col min="13" max="13" width="2.83203125" style="3" bestFit="1" customWidth="1"/>
    <col min="14" max="14" width="6.83203125" style="3" customWidth="1"/>
    <col min="15" max="15" width="9.6640625" style="3" customWidth="1"/>
    <col min="16" max="16" width="9.1640625" style="3" customWidth="1"/>
    <col min="17" max="17" width="8.6640625" style="3" customWidth="1"/>
    <col min="18" max="18" width="7" style="3" bestFit="1" customWidth="1"/>
    <col min="19" max="19" width="7.6640625" style="3" bestFit="1" customWidth="1"/>
    <col min="20" max="20" width="6.6640625" style="3" bestFit="1" customWidth="1"/>
    <col min="21" max="21" width="9.33203125" style="3" bestFit="1" customWidth="1"/>
    <col min="22" max="23" width="7" style="3" bestFit="1" customWidth="1"/>
    <col min="24" max="25" width="5.83203125" style="3" customWidth="1"/>
    <col min="26" max="26" width="7.83203125" style="3" bestFit="1" customWidth="1"/>
    <col min="27" max="27" width="6.1640625" style="3" bestFit="1" customWidth="1"/>
    <col min="28" max="28" width="9.33203125" style="3" bestFit="1" customWidth="1"/>
    <col min="29" max="30" width="7" style="3" bestFit="1" customWidth="1"/>
    <col min="31" max="32" width="5.83203125" style="3" bestFit="1" customWidth="1"/>
    <col min="33" max="33" width="7.83203125" style="3" bestFit="1" customWidth="1"/>
    <col min="34" max="34" width="6.1640625" style="3" bestFit="1" customWidth="1"/>
    <col min="35" max="35" width="9.33203125" style="3" bestFit="1" customWidth="1"/>
    <col min="36" max="16384" width="8.83203125" style="3"/>
  </cols>
  <sheetData>
    <row r="2" spans="1:16" ht="25">
      <c r="B2" s="19" t="s">
        <v>0</v>
      </c>
      <c r="C2" s="78"/>
      <c r="D2" s="78"/>
      <c r="E2" s="78"/>
      <c r="F2" s="79" t="s">
        <v>1</v>
      </c>
      <c r="G2" s="79"/>
      <c r="H2" s="78"/>
      <c r="I2" s="78"/>
      <c r="K2" s="18" t="s">
        <v>2</v>
      </c>
      <c r="L2" s="80"/>
      <c r="M2" s="80"/>
      <c r="N2" s="80"/>
    </row>
    <row r="4" spans="1:16" ht="23">
      <c r="A4" s="81" t="s">
        <v>3</v>
      </c>
      <c r="B4" s="82"/>
      <c r="C4" s="82"/>
      <c r="D4" s="83"/>
      <c r="E4" s="81" t="s">
        <v>4</v>
      </c>
      <c r="F4" s="82"/>
      <c r="G4" s="82"/>
      <c r="H4" s="83"/>
      <c r="I4" s="81" t="s">
        <v>5</v>
      </c>
      <c r="J4" s="82"/>
      <c r="K4" s="82"/>
      <c r="L4" s="83"/>
      <c r="M4" s="81" t="s">
        <v>17</v>
      </c>
      <c r="N4" s="82"/>
      <c r="O4" s="82"/>
      <c r="P4" s="83"/>
    </row>
    <row r="5" spans="1:16" ht="30" customHeight="1">
      <c r="A5" s="9"/>
      <c r="B5" s="10" t="s">
        <v>6</v>
      </c>
      <c r="C5" s="11" t="s">
        <v>13</v>
      </c>
      <c r="D5" s="12" t="s">
        <v>14</v>
      </c>
      <c r="E5" s="9"/>
      <c r="F5" s="10" t="s">
        <v>6</v>
      </c>
      <c r="G5" s="11" t="s">
        <v>13</v>
      </c>
      <c r="H5" s="12" t="s">
        <v>14</v>
      </c>
      <c r="I5" s="9"/>
      <c r="J5" s="10" t="s">
        <v>6</v>
      </c>
      <c r="K5" s="11" t="s">
        <v>13</v>
      </c>
      <c r="L5" s="12" t="s">
        <v>14</v>
      </c>
      <c r="M5" s="9"/>
      <c r="N5" s="10" t="s">
        <v>6</v>
      </c>
      <c r="O5" s="11" t="s">
        <v>13</v>
      </c>
      <c r="P5" s="12" t="s">
        <v>14</v>
      </c>
    </row>
    <row r="6" spans="1:16">
      <c r="A6" s="15" t="s">
        <v>7</v>
      </c>
      <c r="B6" s="1">
        <v>123</v>
      </c>
      <c r="C6" s="1">
        <v>55</v>
      </c>
      <c r="D6" s="13">
        <f>IFERROR(B6-C6,0)</f>
        <v>68</v>
      </c>
      <c r="E6" s="15" t="s">
        <v>8</v>
      </c>
      <c r="F6" s="1">
        <v>321</v>
      </c>
      <c r="G6" s="1">
        <v>55</v>
      </c>
      <c r="H6" s="13">
        <f>IFERROR(F6-G6,0)</f>
        <v>266</v>
      </c>
      <c r="I6" s="15" t="s">
        <v>8</v>
      </c>
      <c r="J6" s="1">
        <v>321</v>
      </c>
      <c r="K6" s="1">
        <v>55</v>
      </c>
      <c r="L6" s="13">
        <f>IFERROR(J6-K6,0)</f>
        <v>266</v>
      </c>
      <c r="M6" s="15" t="s">
        <v>8</v>
      </c>
      <c r="N6" s="1">
        <v>321</v>
      </c>
      <c r="O6" s="1">
        <v>321</v>
      </c>
      <c r="P6" s="13">
        <f>IFERROR(N6-O6,0)</f>
        <v>0</v>
      </c>
    </row>
    <row r="7" spans="1:16">
      <c r="A7" s="15" t="s">
        <v>8</v>
      </c>
      <c r="B7" s="1">
        <v>321</v>
      </c>
      <c r="C7" s="1">
        <v>5</v>
      </c>
      <c r="D7" s="13">
        <f>IFERROR(B7-C7,0)</f>
        <v>316</v>
      </c>
      <c r="E7" s="15" t="s">
        <v>9</v>
      </c>
      <c r="F7" s="1">
        <v>321</v>
      </c>
      <c r="G7" s="1">
        <v>55</v>
      </c>
      <c r="H7" s="13">
        <f>IFERROR(F7-G7,0)</f>
        <v>266</v>
      </c>
      <c r="I7" s="15" t="s">
        <v>9</v>
      </c>
      <c r="J7" s="1">
        <v>321</v>
      </c>
      <c r="K7" s="1">
        <v>44</v>
      </c>
      <c r="L7" s="13">
        <f>IFERROR(J7-K7,0)</f>
        <v>277</v>
      </c>
      <c r="M7" s="15" t="s">
        <v>9</v>
      </c>
      <c r="N7" s="1">
        <v>231</v>
      </c>
      <c r="O7" s="1">
        <v>231</v>
      </c>
      <c r="P7" s="13">
        <f>IFERROR(N7-O7,0)</f>
        <v>0</v>
      </c>
    </row>
    <row r="8" spans="1:16">
      <c r="A8" s="15" t="s">
        <v>9</v>
      </c>
      <c r="B8" s="1">
        <v>321</v>
      </c>
      <c r="C8" s="1">
        <v>55</v>
      </c>
      <c r="D8" s="13">
        <f>IFERROR(B8-C8,0)</f>
        <v>266</v>
      </c>
      <c r="E8" s="15" t="s">
        <v>10</v>
      </c>
      <c r="F8" s="1">
        <v>321</v>
      </c>
      <c r="G8" s="1">
        <v>55</v>
      </c>
      <c r="H8" s="13">
        <f>IFERROR(F8-G8,0)</f>
        <v>266</v>
      </c>
      <c r="I8" s="15" t="s">
        <v>10</v>
      </c>
      <c r="J8" s="1">
        <v>321</v>
      </c>
      <c r="K8" s="1"/>
      <c r="L8" s="13">
        <f>IFERROR(J8-K8,0)</f>
        <v>321</v>
      </c>
      <c r="M8" s="15" t="s">
        <v>10</v>
      </c>
      <c r="N8" s="1">
        <v>231</v>
      </c>
      <c r="O8" s="1"/>
      <c r="P8" s="13">
        <f>IFERROR(N8-O8,0)</f>
        <v>231</v>
      </c>
    </row>
    <row r="9" spans="1:16">
      <c r="A9" s="15" t="s">
        <v>10</v>
      </c>
      <c r="B9" s="1">
        <v>321</v>
      </c>
      <c r="C9" s="1">
        <v>5</v>
      </c>
      <c r="D9" s="13">
        <f>IFERROR(B9-C9,0)</f>
        <v>316</v>
      </c>
      <c r="E9" s="15" t="s">
        <v>11</v>
      </c>
      <c r="F9" s="1">
        <v>321</v>
      </c>
      <c r="G9" s="1">
        <v>55</v>
      </c>
      <c r="H9" s="13">
        <f>IFERROR(F9-G9,0)</f>
        <v>266</v>
      </c>
      <c r="I9" s="15" t="s">
        <v>11</v>
      </c>
      <c r="J9" s="1"/>
      <c r="K9" s="1"/>
      <c r="L9" s="13">
        <f>IFERROR(J9-K9,0)</f>
        <v>0</v>
      </c>
      <c r="M9" s="15" t="s">
        <v>11</v>
      </c>
      <c r="N9" s="1">
        <v>321</v>
      </c>
      <c r="O9" s="1"/>
      <c r="P9" s="13">
        <f>IFERROR(N9-O9,0)</f>
        <v>321</v>
      </c>
    </row>
    <row r="10" spans="1:16">
      <c r="A10" s="15" t="s">
        <v>11</v>
      </c>
      <c r="B10" s="1"/>
      <c r="C10" s="1"/>
      <c r="D10" s="13">
        <f>IFERROR(B10-C10,0)</f>
        <v>0</v>
      </c>
      <c r="E10" s="15" t="s">
        <v>12</v>
      </c>
      <c r="F10" s="1"/>
      <c r="G10" s="1"/>
      <c r="H10" s="13">
        <f>IFERROR(F10-G10,0)</f>
        <v>0</v>
      </c>
      <c r="I10" s="15" t="s">
        <v>12</v>
      </c>
      <c r="J10" s="1"/>
      <c r="K10" s="1"/>
      <c r="L10" s="13">
        <f>IFERROR(J10-K10,0)</f>
        <v>0</v>
      </c>
      <c r="M10" s="15" t="s">
        <v>12</v>
      </c>
      <c r="N10" s="1"/>
      <c r="O10" s="1"/>
      <c r="P10" s="13">
        <f>IFERROR(N10-O10,0)</f>
        <v>0</v>
      </c>
    </row>
    <row r="11" spans="1:16">
      <c r="A11" s="71" t="s">
        <v>13</v>
      </c>
      <c r="B11" s="72"/>
      <c r="C11" s="25">
        <f>SUM(C6:C10)</f>
        <v>120</v>
      </c>
      <c r="D11" s="14"/>
      <c r="E11" s="71" t="s">
        <v>13</v>
      </c>
      <c r="F11" s="72"/>
      <c r="G11" s="25">
        <f>SUM(G6:G10)</f>
        <v>220</v>
      </c>
      <c r="H11" s="14"/>
      <c r="I11" s="71" t="s">
        <v>13</v>
      </c>
      <c r="J11" s="72"/>
      <c r="K11" s="25">
        <f>SUM(K6:K10)</f>
        <v>99</v>
      </c>
      <c r="L11" s="14"/>
      <c r="M11" s="71" t="s">
        <v>13</v>
      </c>
      <c r="N11" s="72"/>
      <c r="O11" s="25">
        <f>SUM(O6:O10)</f>
        <v>552</v>
      </c>
      <c r="P11" s="14"/>
    </row>
    <row r="12" spans="1:16" ht="17.25" customHeight="1">
      <c r="A12" s="73" t="s">
        <v>16</v>
      </c>
      <c r="B12" s="74"/>
      <c r="C12" s="26">
        <f>SUM(D6:D11)</f>
        <v>966</v>
      </c>
      <c r="D12" s="14"/>
      <c r="E12" s="73" t="s">
        <v>16</v>
      </c>
      <c r="F12" s="74"/>
      <c r="G12" s="26">
        <f>SUM(H6:H11)</f>
        <v>1064</v>
      </c>
      <c r="H12" s="14"/>
      <c r="I12" s="73" t="s">
        <v>16</v>
      </c>
      <c r="J12" s="74"/>
      <c r="K12" s="26">
        <f>SUM(L6:L11)</f>
        <v>864</v>
      </c>
      <c r="L12" s="14"/>
      <c r="M12" s="73" t="s">
        <v>16</v>
      </c>
      <c r="N12" s="74"/>
      <c r="O12" s="26">
        <f>SUM(P6:P11)</f>
        <v>552</v>
      </c>
      <c r="P12" s="14"/>
    </row>
    <row r="13" spans="1:16">
      <c r="A13" s="4"/>
      <c r="B13" s="5"/>
      <c r="C13" s="5"/>
      <c r="D13" s="6"/>
      <c r="E13" s="4"/>
      <c r="F13" s="5"/>
      <c r="G13" s="5"/>
      <c r="H13" s="6"/>
      <c r="I13" s="4"/>
      <c r="J13" s="5"/>
      <c r="K13" s="5"/>
      <c r="L13" s="6"/>
      <c r="M13" s="4"/>
      <c r="N13" s="5"/>
      <c r="O13" s="5"/>
      <c r="P13" s="6"/>
    </row>
    <row r="14" spans="1:16" ht="28.5" customHeight="1">
      <c r="A14" s="69"/>
      <c r="B14" s="70"/>
      <c r="C14" s="20"/>
      <c r="D14" s="6"/>
      <c r="E14" s="4"/>
      <c r="F14" s="5"/>
      <c r="G14" s="5"/>
      <c r="H14" s="6"/>
      <c r="I14" s="4"/>
      <c r="J14" s="5"/>
      <c r="K14" s="5"/>
      <c r="L14" s="6"/>
      <c r="M14" s="69"/>
      <c r="N14" s="70"/>
      <c r="O14" s="20"/>
      <c r="P14" s="6"/>
    </row>
    <row r="15" spans="1:16">
      <c r="A15" s="4"/>
      <c r="B15" s="5"/>
      <c r="C15" s="5"/>
      <c r="D15" s="6"/>
      <c r="E15" s="4"/>
      <c r="F15" s="5"/>
      <c r="G15" s="5"/>
      <c r="H15" s="6"/>
      <c r="I15" s="4"/>
      <c r="J15" s="5"/>
      <c r="K15" s="5"/>
      <c r="L15" s="6"/>
      <c r="M15" s="4"/>
      <c r="N15" s="5"/>
      <c r="O15" s="5"/>
      <c r="P15" s="6"/>
    </row>
    <row r="16" spans="1:16">
      <c r="A16" s="4"/>
      <c r="B16" s="5"/>
      <c r="C16" s="5"/>
      <c r="D16" s="6"/>
      <c r="E16" s="4"/>
      <c r="F16" s="10"/>
      <c r="G16" s="5"/>
      <c r="H16" s="6"/>
      <c r="I16" s="4"/>
      <c r="J16" s="5"/>
      <c r="K16" s="5"/>
      <c r="L16" s="6"/>
      <c r="M16" s="4"/>
      <c r="N16" s="5"/>
      <c r="O16" s="5"/>
      <c r="P16" s="6"/>
    </row>
    <row r="17" spans="1:16">
      <c r="A17" s="4"/>
      <c r="B17" s="5"/>
      <c r="C17" s="5"/>
      <c r="D17" s="6"/>
      <c r="E17" s="4"/>
      <c r="F17" s="5"/>
      <c r="G17" s="5"/>
      <c r="H17" s="6"/>
      <c r="I17" s="4"/>
      <c r="J17" s="5"/>
      <c r="K17" s="5"/>
      <c r="L17" s="6"/>
      <c r="M17" s="4"/>
      <c r="N17" s="5"/>
      <c r="O17" s="5"/>
      <c r="P17" s="6"/>
    </row>
    <row r="18" spans="1:16">
      <c r="A18" s="7"/>
      <c r="B18" s="21"/>
      <c r="C18" s="22"/>
      <c r="D18" s="23"/>
      <c r="E18" s="24"/>
      <c r="F18" s="22"/>
      <c r="G18" s="22"/>
      <c r="H18" s="23"/>
      <c r="I18" s="24"/>
      <c r="J18" s="22"/>
      <c r="K18" s="22"/>
      <c r="L18" s="23"/>
      <c r="M18" s="7"/>
      <c r="N18" s="21"/>
      <c r="O18" s="22"/>
      <c r="P18" s="23"/>
    </row>
    <row r="19" spans="1:16" s="27" customFormat="1"/>
    <row r="20" spans="1:16" s="27" customFormat="1" ht="23">
      <c r="A20" s="67" t="s">
        <v>23</v>
      </c>
      <c r="B20" s="68"/>
      <c r="C20" s="68"/>
      <c r="D20" s="68"/>
      <c r="E20" s="68"/>
      <c r="F20" s="68"/>
      <c r="G20" s="68"/>
      <c r="H20" s="68"/>
      <c r="I20" s="28"/>
    </row>
    <row r="21" spans="1:16" s="27" customFormat="1">
      <c r="A21" s="75" t="s">
        <v>18</v>
      </c>
      <c r="B21" s="76"/>
      <c r="C21" s="76"/>
      <c r="D21" s="29">
        <v>256</v>
      </c>
      <c r="E21" s="76" t="s">
        <v>21</v>
      </c>
      <c r="F21" s="76"/>
      <c r="G21" s="76"/>
      <c r="H21" s="29">
        <v>500</v>
      </c>
      <c r="I21" s="30"/>
    </row>
    <row r="22" spans="1:16" s="27" customFormat="1">
      <c r="A22" s="75" t="s">
        <v>19</v>
      </c>
      <c r="B22" s="76"/>
      <c r="C22" s="76"/>
      <c r="D22" s="31">
        <v>178</v>
      </c>
      <c r="E22" s="77" t="s">
        <v>22</v>
      </c>
      <c r="F22" s="77"/>
      <c r="G22" s="77"/>
      <c r="H22" s="32">
        <v>22</v>
      </c>
      <c r="I22" s="30"/>
    </row>
    <row r="23" spans="1:16" s="27" customFormat="1">
      <c r="A23" s="75" t="s">
        <v>20</v>
      </c>
      <c r="B23" s="76"/>
      <c r="C23" s="76"/>
      <c r="D23" s="33">
        <f>D21-D22</f>
        <v>78</v>
      </c>
      <c r="E23" s="77" t="s">
        <v>20</v>
      </c>
      <c r="F23" s="77"/>
      <c r="G23" s="77"/>
      <c r="H23" s="33">
        <f>H21-H22</f>
        <v>478</v>
      </c>
      <c r="I23" s="30"/>
    </row>
    <row r="24" spans="1:16" s="27" customFormat="1">
      <c r="A24" s="34"/>
      <c r="B24" s="35"/>
      <c r="C24" s="35"/>
      <c r="D24" s="35"/>
      <c r="E24" s="35"/>
      <c r="F24" s="35"/>
      <c r="G24" s="35"/>
      <c r="H24" s="35"/>
      <c r="I24" s="30"/>
    </row>
    <row r="25" spans="1:16" s="27" customFormat="1">
      <c r="A25" s="34"/>
      <c r="B25" s="35"/>
      <c r="C25" s="5" t="s">
        <v>13</v>
      </c>
      <c r="D25" s="35">
        <f>D22</f>
        <v>178</v>
      </c>
      <c r="E25" s="35">
        <f>H22</f>
        <v>22</v>
      </c>
      <c r="F25" s="35"/>
      <c r="G25" s="35"/>
      <c r="H25" s="35"/>
      <c r="I25" s="30"/>
    </row>
    <row r="26" spans="1:16" s="27" customFormat="1">
      <c r="A26" s="34"/>
      <c r="B26" s="35"/>
      <c r="C26" s="5" t="s">
        <v>24</v>
      </c>
      <c r="D26" s="35">
        <f>D23</f>
        <v>78</v>
      </c>
      <c r="E26" s="35">
        <f>H23</f>
        <v>478</v>
      </c>
      <c r="F26" s="35"/>
      <c r="G26" s="35"/>
      <c r="H26" s="35"/>
      <c r="I26" s="30"/>
      <c r="N26" s="3"/>
      <c r="O26" s="3"/>
      <c r="P26" s="93">
        <f>K11+G11+C11</f>
        <v>439</v>
      </c>
    </row>
    <row r="27" spans="1:16" ht="23">
      <c r="A27" s="4"/>
      <c r="B27" s="5"/>
      <c r="C27" s="5"/>
      <c r="D27" s="5"/>
      <c r="E27" s="5"/>
      <c r="F27" s="5"/>
      <c r="G27" s="5"/>
      <c r="H27" s="5"/>
      <c r="I27" s="6"/>
      <c r="N27" s="16" t="s">
        <v>15</v>
      </c>
      <c r="O27" s="8"/>
      <c r="P27" s="17">
        <f>C12+G12+K12</f>
        <v>2894</v>
      </c>
    </row>
    <row r="28" spans="1:16">
      <c r="A28" s="4"/>
      <c r="B28" s="5"/>
      <c r="C28" s="5"/>
      <c r="D28" s="5"/>
      <c r="E28" s="5"/>
      <c r="F28" s="5"/>
      <c r="G28" s="5"/>
      <c r="H28" s="5"/>
      <c r="I28" s="6"/>
    </row>
    <row r="29" spans="1:16">
      <c r="A29" s="4"/>
      <c r="B29" s="5"/>
      <c r="C29" s="5"/>
      <c r="D29" s="5"/>
      <c r="E29" s="5"/>
      <c r="F29" s="5"/>
      <c r="G29" s="5"/>
      <c r="H29" s="5"/>
      <c r="I29" s="6"/>
    </row>
    <row r="30" spans="1:16">
      <c r="A30" s="4"/>
      <c r="B30" s="5"/>
      <c r="C30" s="5"/>
      <c r="D30" s="5"/>
      <c r="E30" s="5"/>
      <c r="F30" s="5"/>
      <c r="G30" s="5"/>
      <c r="H30" s="5"/>
      <c r="I30" s="6"/>
    </row>
    <row r="31" spans="1:16">
      <c r="A31" s="4"/>
      <c r="B31" s="5"/>
      <c r="C31" s="5"/>
      <c r="D31" s="5"/>
      <c r="E31" s="5"/>
      <c r="F31" s="5"/>
      <c r="G31" s="5"/>
      <c r="H31" s="5"/>
      <c r="I31" s="6"/>
    </row>
    <row r="32" spans="1:16">
      <c r="A32" s="4"/>
      <c r="B32" s="5"/>
      <c r="C32" s="5"/>
      <c r="D32" s="5"/>
      <c r="E32" s="5"/>
      <c r="F32" s="5"/>
      <c r="G32" s="5"/>
      <c r="H32" s="5"/>
      <c r="I32" s="6"/>
    </row>
    <row r="33" spans="1:11">
      <c r="A33" s="7"/>
      <c r="B33" s="21"/>
      <c r="C33" s="21"/>
      <c r="D33" s="21"/>
      <c r="E33" s="21"/>
      <c r="F33" s="21"/>
      <c r="G33" s="21"/>
      <c r="H33" s="21"/>
      <c r="I33" s="36"/>
      <c r="K33" s="8"/>
    </row>
  </sheetData>
  <mergeCells count="25">
    <mergeCell ref="C2:E2"/>
    <mergeCell ref="F2:G2"/>
    <mergeCell ref="H2:I2"/>
    <mergeCell ref="L2:N2"/>
    <mergeCell ref="A4:D4"/>
    <mergeCell ref="E4:H4"/>
    <mergeCell ref="I4:L4"/>
    <mergeCell ref="M4:P4"/>
    <mergeCell ref="A21:C21"/>
    <mergeCell ref="A22:C22"/>
    <mergeCell ref="A23:C23"/>
    <mergeCell ref="E21:G21"/>
    <mergeCell ref="E22:G22"/>
    <mergeCell ref="E23:G23"/>
    <mergeCell ref="A20:H20"/>
    <mergeCell ref="A14:B14"/>
    <mergeCell ref="M14:N14"/>
    <mergeCell ref="A11:B11"/>
    <mergeCell ref="A12:B12"/>
    <mergeCell ref="E11:F11"/>
    <mergeCell ref="E12:F12"/>
    <mergeCell ref="I11:J11"/>
    <mergeCell ref="I12:J12"/>
    <mergeCell ref="M11:N11"/>
    <mergeCell ref="M12:N12"/>
  </mergeCells>
  <pageMargins left="0.7" right="0.7" top="0.75" bottom="0.75" header="0.3" footer="0.3"/>
  <pageSetup scale="8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zoomScale="125" zoomScaleNormal="125" zoomScalePageLayoutView="125" workbookViewId="0">
      <selection activeCell="B6" sqref="B6:C9"/>
    </sheetView>
  </sheetViews>
  <sheetFormatPr baseColWidth="10" defaultColWidth="8.83203125" defaultRowHeight="15" x14ac:dyDescent="0"/>
  <cols>
    <col min="1" max="1" width="8.5" customWidth="1"/>
    <col min="2" max="2" width="7" bestFit="1" customWidth="1"/>
    <col min="3" max="3" width="8.5" customWidth="1"/>
    <col min="4" max="4" width="5.83203125" bestFit="1" customWidth="1"/>
    <col min="5" max="5" width="8.83203125" customWidth="1"/>
    <col min="6" max="6" width="7" customWidth="1"/>
    <col min="7" max="7" width="7.6640625" bestFit="1" customWidth="1"/>
    <col min="8" max="8" width="5.6640625" customWidth="1"/>
    <col min="9" max="9" width="8.83203125" customWidth="1"/>
    <col min="10" max="10" width="7" bestFit="1" customWidth="1"/>
    <col min="11" max="11" width="7.6640625" bestFit="1" customWidth="1"/>
    <col min="12" max="12" width="5.83203125" customWidth="1"/>
    <col min="13" max="13" width="8.6640625" customWidth="1"/>
    <col min="14" max="14" width="7" bestFit="1" customWidth="1"/>
    <col min="15" max="15" width="7.6640625" bestFit="1" customWidth="1"/>
    <col min="16" max="16" width="6.6640625" bestFit="1" customWidth="1"/>
    <col min="17" max="17" width="11.1640625" customWidth="1"/>
    <col min="18" max="18" width="7" bestFit="1" customWidth="1"/>
    <col min="19" max="19" width="7.6640625" bestFit="1" customWidth="1"/>
    <col min="20" max="20" width="6.6640625" bestFit="1" customWidth="1"/>
    <col min="21" max="21" width="9.33203125" bestFit="1" customWidth="1"/>
    <col min="22" max="23" width="7" bestFit="1" customWidth="1"/>
    <col min="24" max="25" width="5.83203125" customWidth="1"/>
    <col min="26" max="26" width="7.83203125" bestFit="1" customWidth="1"/>
    <col min="27" max="27" width="6.1640625" bestFit="1" customWidth="1"/>
    <col min="28" max="28" width="9.33203125" bestFit="1" customWidth="1"/>
    <col min="29" max="30" width="7" bestFit="1" customWidth="1"/>
    <col min="31" max="32" width="5.83203125" bestFit="1" customWidth="1"/>
    <col min="33" max="33" width="7.83203125" bestFit="1" customWidth="1"/>
    <col min="34" max="34" width="6.1640625" bestFit="1" customWidth="1"/>
    <col min="35" max="35" width="9.33203125" bestFit="1" customWidth="1"/>
  </cols>
  <sheetData>
    <row r="2" spans="1:16" ht="25">
      <c r="B2" s="38" t="s">
        <v>0</v>
      </c>
      <c r="C2" s="78">
        <f>'Delmonte Update'!C2:E2</f>
        <v>0</v>
      </c>
      <c r="D2" s="78"/>
      <c r="E2" s="78"/>
      <c r="F2" s="85" t="s">
        <v>1</v>
      </c>
      <c r="G2" s="85"/>
      <c r="H2" s="78">
        <f>'Delmonte Update'!H2:I2</f>
        <v>0</v>
      </c>
      <c r="I2" s="78"/>
      <c r="K2" s="39" t="s">
        <v>2</v>
      </c>
      <c r="L2" s="80">
        <f>'Delmonte Update'!L2:N2</f>
        <v>0</v>
      </c>
      <c r="M2" s="80"/>
      <c r="N2" s="80"/>
    </row>
    <row r="4" spans="1:16" ht="23">
      <c r="A4" s="86" t="s">
        <v>3</v>
      </c>
      <c r="B4" s="87"/>
      <c r="C4" s="87"/>
      <c r="D4" s="88"/>
      <c r="E4" s="86" t="s">
        <v>4</v>
      </c>
      <c r="F4" s="87"/>
      <c r="G4" s="87"/>
      <c r="H4" s="88"/>
      <c r="I4" s="86" t="s">
        <v>5</v>
      </c>
      <c r="J4" s="87"/>
      <c r="K4" s="87"/>
      <c r="L4" s="88"/>
      <c r="M4" s="86" t="s">
        <v>17</v>
      </c>
      <c r="N4" s="87"/>
      <c r="O4" s="87"/>
      <c r="P4" s="88"/>
    </row>
    <row r="5" spans="1:16" ht="60">
      <c r="A5" s="40"/>
      <c r="B5" s="41" t="s">
        <v>6</v>
      </c>
      <c r="C5" s="42" t="s">
        <v>25</v>
      </c>
      <c r="D5" s="43" t="s">
        <v>26</v>
      </c>
      <c r="E5" s="40"/>
      <c r="F5" s="41" t="s">
        <v>6</v>
      </c>
      <c r="G5" s="42" t="s">
        <v>25</v>
      </c>
      <c r="H5" s="43" t="s">
        <v>26</v>
      </c>
      <c r="I5" s="40"/>
      <c r="J5" s="41" t="s">
        <v>6</v>
      </c>
      <c r="K5" s="42" t="s">
        <v>25</v>
      </c>
      <c r="L5" s="43" t="s">
        <v>26</v>
      </c>
      <c r="M5" s="40"/>
      <c r="N5" s="41" t="s">
        <v>6</v>
      </c>
      <c r="O5" s="42" t="s">
        <v>25</v>
      </c>
      <c r="P5" s="43" t="s">
        <v>26</v>
      </c>
    </row>
    <row r="6" spans="1:16">
      <c r="A6" s="44" t="s">
        <v>7</v>
      </c>
      <c r="B6" s="1">
        <v>400</v>
      </c>
      <c r="C6" s="2">
        <v>7</v>
      </c>
      <c r="D6" s="45">
        <f>IFERROR(B6/C6,0)</f>
        <v>57.142857142857146</v>
      </c>
      <c r="E6" s="44" t="s">
        <v>8</v>
      </c>
      <c r="F6" s="1">
        <v>234</v>
      </c>
      <c r="G6" s="2">
        <v>7</v>
      </c>
      <c r="H6" s="45">
        <f>IFERROR(F6/G6,0)</f>
        <v>33.428571428571431</v>
      </c>
      <c r="I6" s="44" t="s">
        <v>8</v>
      </c>
      <c r="J6" s="1">
        <v>234</v>
      </c>
      <c r="K6" s="2">
        <v>7</v>
      </c>
      <c r="L6" s="45">
        <f>IFERROR(J6/K6,0)</f>
        <v>33.428571428571431</v>
      </c>
      <c r="M6" s="44" t="s">
        <v>8</v>
      </c>
      <c r="N6" s="1">
        <v>234</v>
      </c>
      <c r="O6" s="2">
        <v>7</v>
      </c>
      <c r="P6" s="45">
        <f>IFERROR(N6/O6,0)</f>
        <v>33.428571428571431</v>
      </c>
    </row>
    <row r="7" spans="1:16">
      <c r="A7" s="44" t="s">
        <v>8</v>
      </c>
      <c r="B7" s="1">
        <v>400</v>
      </c>
      <c r="C7" s="2">
        <v>7</v>
      </c>
      <c r="D7" s="45">
        <f>IFERROR(B7/C7,0)</f>
        <v>57.142857142857146</v>
      </c>
      <c r="E7" s="44" t="s">
        <v>9</v>
      </c>
      <c r="F7" s="1">
        <v>234</v>
      </c>
      <c r="G7" s="2">
        <v>7</v>
      </c>
      <c r="H7" s="45">
        <f>IFERROR(F7/G7,0)</f>
        <v>33.428571428571431</v>
      </c>
      <c r="I7" s="44" t="s">
        <v>9</v>
      </c>
      <c r="J7" s="1">
        <v>234</v>
      </c>
      <c r="K7" s="2">
        <v>7</v>
      </c>
      <c r="L7" s="45">
        <f>IFERROR(J7/K7,0)</f>
        <v>33.428571428571431</v>
      </c>
      <c r="M7" s="44" t="s">
        <v>9</v>
      </c>
      <c r="N7" s="1">
        <v>234</v>
      </c>
      <c r="O7" s="2">
        <v>7</v>
      </c>
      <c r="P7" s="45">
        <f>IFERROR(N7/O7,0)</f>
        <v>33.428571428571431</v>
      </c>
    </row>
    <row r="8" spans="1:16">
      <c r="A8" s="44" t="s">
        <v>9</v>
      </c>
      <c r="B8" s="1">
        <v>600</v>
      </c>
      <c r="C8" s="2">
        <v>7</v>
      </c>
      <c r="D8" s="45">
        <f>IFERROR(B8/C8,0)</f>
        <v>85.714285714285708</v>
      </c>
      <c r="E8" s="44" t="s">
        <v>10</v>
      </c>
      <c r="F8" s="1">
        <v>234</v>
      </c>
      <c r="G8" s="2">
        <v>7</v>
      </c>
      <c r="H8" s="45">
        <f>IFERROR(F8/G8,0)</f>
        <v>33.428571428571431</v>
      </c>
      <c r="I8" s="44" t="s">
        <v>10</v>
      </c>
      <c r="J8" s="1">
        <v>234</v>
      </c>
      <c r="K8" s="2">
        <v>7</v>
      </c>
      <c r="L8" s="45">
        <f>IFERROR(J8/K8,0)</f>
        <v>33.428571428571431</v>
      </c>
      <c r="M8" s="44" t="s">
        <v>10</v>
      </c>
      <c r="N8" s="1">
        <v>234</v>
      </c>
      <c r="O8" s="2">
        <v>7</v>
      </c>
      <c r="P8" s="45">
        <f>IFERROR(N8/O8,0)</f>
        <v>33.428571428571431</v>
      </c>
    </row>
    <row r="9" spans="1:16">
      <c r="A9" s="44" t="s">
        <v>10</v>
      </c>
      <c r="B9" s="1">
        <v>466</v>
      </c>
      <c r="C9" s="2">
        <v>7</v>
      </c>
      <c r="D9" s="45">
        <f t="shared" ref="D9:D10" si="0">IFERROR(B9/C9,0)</f>
        <v>66.571428571428569</v>
      </c>
      <c r="E9" s="44" t="s">
        <v>11</v>
      </c>
      <c r="F9" s="1">
        <v>234</v>
      </c>
      <c r="G9" s="2">
        <v>7</v>
      </c>
      <c r="H9" s="45">
        <f t="shared" ref="H9:H10" si="1">IFERROR(F9/G9,0)</f>
        <v>33.428571428571431</v>
      </c>
      <c r="I9" s="44" t="s">
        <v>11</v>
      </c>
      <c r="J9" s="1">
        <v>234</v>
      </c>
      <c r="K9" s="2">
        <v>7</v>
      </c>
      <c r="L9" s="45">
        <f t="shared" ref="L9:L10" si="2">IFERROR(J9/K9,0)</f>
        <v>33.428571428571431</v>
      </c>
      <c r="M9" s="44" t="s">
        <v>11</v>
      </c>
      <c r="N9" s="1">
        <v>243</v>
      </c>
      <c r="O9" s="2">
        <v>7</v>
      </c>
      <c r="P9" s="45">
        <f t="shared" ref="P9:P10" si="3">IFERROR(N9/O9,0)</f>
        <v>34.714285714285715</v>
      </c>
    </row>
    <row r="10" spans="1:16">
      <c r="A10" s="44" t="s">
        <v>11</v>
      </c>
      <c r="B10" s="1">
        <f>'Delmonte Update'!B10</f>
        <v>0</v>
      </c>
      <c r="C10" s="2"/>
      <c r="D10" s="45">
        <f t="shared" si="0"/>
        <v>0</v>
      </c>
      <c r="E10" s="44" t="s">
        <v>12</v>
      </c>
      <c r="F10" s="1">
        <v>234</v>
      </c>
      <c r="G10" s="2">
        <v>7</v>
      </c>
      <c r="H10" s="45">
        <f t="shared" si="1"/>
        <v>33.428571428571431</v>
      </c>
      <c r="I10" s="44" t="s">
        <v>12</v>
      </c>
      <c r="J10" s="1">
        <f>'Delmonte Update'!J10</f>
        <v>0</v>
      </c>
      <c r="K10" s="2"/>
      <c r="L10" s="45">
        <f t="shared" si="2"/>
        <v>0</v>
      </c>
      <c r="M10" s="44" t="s">
        <v>12</v>
      </c>
      <c r="N10" s="1"/>
      <c r="O10" s="2"/>
      <c r="P10" s="45">
        <f t="shared" si="3"/>
        <v>0</v>
      </c>
    </row>
    <row r="11" spans="1:16">
      <c r="A11" s="44"/>
      <c r="B11" s="41"/>
      <c r="C11" s="46"/>
      <c r="D11" s="47"/>
      <c r="E11" s="44"/>
      <c r="F11" s="41"/>
      <c r="G11" s="46"/>
      <c r="H11" s="47"/>
      <c r="I11" s="44"/>
      <c r="J11" s="41"/>
      <c r="K11" s="46"/>
      <c r="L11" s="47"/>
      <c r="M11" s="44"/>
      <c r="N11" s="41"/>
      <c r="O11" s="46"/>
      <c r="P11" s="47"/>
    </row>
    <row r="12" spans="1:16" ht="30">
      <c r="B12" s="42" t="s">
        <v>27</v>
      </c>
      <c r="C12" s="41">
        <f>SUM(B6:B11)</f>
        <v>1866</v>
      </c>
      <c r="D12" s="47"/>
      <c r="F12" s="42" t="s">
        <v>27</v>
      </c>
      <c r="G12" s="41">
        <f>SUM(F6:F11)</f>
        <v>1170</v>
      </c>
      <c r="H12" s="47"/>
      <c r="J12" s="42" t="s">
        <v>27</v>
      </c>
      <c r="K12" s="41">
        <f>SUM(J6:J11)</f>
        <v>936</v>
      </c>
      <c r="L12" s="47"/>
      <c r="N12" s="42" t="s">
        <v>27</v>
      </c>
      <c r="O12" s="41">
        <f>SUM(N6:N11)</f>
        <v>945</v>
      </c>
      <c r="P12" s="47"/>
    </row>
    <row r="13" spans="1:16" ht="30">
      <c r="B13" s="42" t="s">
        <v>28</v>
      </c>
      <c r="C13" s="48">
        <f>SUM(C6:C10)</f>
        <v>28</v>
      </c>
      <c r="D13" s="47"/>
      <c r="F13" s="42" t="s">
        <v>28</v>
      </c>
      <c r="G13" s="48">
        <f>SUM(G6:G10)</f>
        <v>35</v>
      </c>
      <c r="H13" s="47"/>
      <c r="J13" s="42" t="s">
        <v>28</v>
      </c>
      <c r="K13" s="48">
        <f>SUM(K6:K10)</f>
        <v>28</v>
      </c>
      <c r="L13" s="47"/>
      <c r="N13" s="42" t="s">
        <v>28</v>
      </c>
      <c r="O13" s="48">
        <f>SUM(O6:O10)</f>
        <v>28</v>
      </c>
      <c r="P13" s="47"/>
    </row>
    <row r="14" spans="1:16" ht="31.5" customHeight="1">
      <c r="A14" s="89" t="s">
        <v>29</v>
      </c>
      <c r="B14" s="90"/>
      <c r="C14" s="49">
        <f>IFERROR(C12/C13,0)</f>
        <v>66.642857142857139</v>
      </c>
      <c r="D14" s="47"/>
      <c r="E14" s="89" t="s">
        <v>29</v>
      </c>
      <c r="F14" s="90"/>
      <c r="G14" s="49">
        <f>IFERROR(G12/G13,0)</f>
        <v>33.428571428571431</v>
      </c>
      <c r="H14" s="47"/>
      <c r="I14" s="89" t="s">
        <v>29</v>
      </c>
      <c r="J14" s="90"/>
      <c r="K14" s="49">
        <f>IFERROR(K12/K13,0)</f>
        <v>33.428571428571431</v>
      </c>
      <c r="L14" s="47"/>
      <c r="M14" s="89" t="s">
        <v>29</v>
      </c>
      <c r="N14" s="90"/>
      <c r="O14" s="49">
        <f>IFERROR(O12/O13,0)</f>
        <v>33.75</v>
      </c>
      <c r="P14" s="47"/>
    </row>
    <row r="15" spans="1:16">
      <c r="A15" s="40"/>
      <c r="B15" s="41"/>
      <c r="C15" s="41"/>
      <c r="D15" s="47"/>
      <c r="E15" s="40"/>
      <c r="F15" s="41"/>
      <c r="G15" s="41"/>
      <c r="H15" s="47"/>
      <c r="I15" s="40"/>
      <c r="J15" s="41"/>
      <c r="K15" s="41"/>
      <c r="L15" s="47"/>
      <c r="M15" s="40"/>
      <c r="N15" s="41"/>
      <c r="O15" s="41"/>
      <c r="P15" s="47"/>
    </row>
    <row r="16" spans="1:16">
      <c r="A16" s="40" t="s">
        <v>30</v>
      </c>
      <c r="B16" s="84">
        <f>IF(B18&gt;0.5,1.75,"0")</f>
        <v>1.75</v>
      </c>
      <c r="C16" s="41"/>
      <c r="D16" s="47"/>
      <c r="E16" s="40" t="s">
        <v>30</v>
      </c>
      <c r="F16" s="84">
        <f>IF(F18&gt;0.5,1.75,"0")</f>
        <v>1.75</v>
      </c>
      <c r="G16" s="41"/>
      <c r="H16" s="47"/>
      <c r="I16" s="40" t="s">
        <v>30</v>
      </c>
      <c r="J16" s="84">
        <f>IF(J18&gt;0.5,1.75,"0")</f>
        <v>1.75</v>
      </c>
      <c r="K16" s="41"/>
      <c r="L16" s="47"/>
      <c r="M16" s="40" t="s">
        <v>30</v>
      </c>
      <c r="N16" s="84">
        <f>IF(N18&gt;0.5,1.75,"0")</f>
        <v>1.75</v>
      </c>
      <c r="O16" s="41"/>
      <c r="P16" s="47"/>
    </row>
    <row r="17" spans="1:16">
      <c r="A17" s="40" t="s">
        <v>31</v>
      </c>
      <c r="B17" s="84"/>
      <c r="C17" s="41"/>
      <c r="D17" s="47"/>
      <c r="E17" s="40" t="s">
        <v>31</v>
      </c>
      <c r="F17" s="84"/>
      <c r="G17" s="41"/>
      <c r="H17" s="47"/>
      <c r="I17" s="40" t="s">
        <v>31</v>
      </c>
      <c r="J17" s="84"/>
      <c r="K17" s="41"/>
      <c r="L17" s="47"/>
      <c r="M17" s="40" t="s">
        <v>31</v>
      </c>
      <c r="N17" s="84"/>
      <c r="O17" s="41"/>
      <c r="P17" s="47"/>
    </row>
    <row r="18" spans="1:16">
      <c r="A18" s="40" t="s">
        <v>32</v>
      </c>
      <c r="B18" s="1">
        <v>5</v>
      </c>
      <c r="C18" s="41"/>
      <c r="D18" s="47"/>
      <c r="E18" s="40" t="s">
        <v>32</v>
      </c>
      <c r="F18" s="1">
        <v>6</v>
      </c>
      <c r="G18" s="41"/>
      <c r="H18" s="47"/>
      <c r="I18" s="40" t="s">
        <v>32</v>
      </c>
      <c r="J18" s="1">
        <v>3</v>
      </c>
      <c r="K18" s="41"/>
      <c r="L18" s="47"/>
      <c r="M18" s="40" t="s">
        <v>32</v>
      </c>
      <c r="N18" s="1">
        <v>4</v>
      </c>
      <c r="O18" s="41"/>
      <c r="P18" s="47"/>
    </row>
    <row r="19" spans="1:16">
      <c r="A19" s="40"/>
      <c r="B19" s="41"/>
      <c r="C19" s="41"/>
      <c r="D19" s="47"/>
      <c r="E19" s="40"/>
      <c r="F19" s="41"/>
      <c r="G19" s="41"/>
      <c r="H19" s="47"/>
      <c r="I19" s="40"/>
      <c r="J19" s="41"/>
      <c r="K19" s="41"/>
      <c r="L19" s="47"/>
      <c r="M19" s="40"/>
      <c r="N19" s="41"/>
      <c r="O19" s="41"/>
      <c r="P19" s="47"/>
    </row>
    <row r="20" spans="1:16">
      <c r="A20" s="40" t="s">
        <v>33</v>
      </c>
      <c r="B20" s="92">
        <f>SUM(B16:B18)</f>
        <v>6.75</v>
      </c>
      <c r="C20" s="41"/>
      <c r="D20" s="47"/>
      <c r="E20" s="40" t="s">
        <v>33</v>
      </c>
      <c r="F20" s="92">
        <f>SUM(F16:F18)</f>
        <v>7.75</v>
      </c>
      <c r="G20" s="41"/>
      <c r="H20" s="47"/>
      <c r="I20" s="40" t="s">
        <v>33</v>
      </c>
      <c r="J20" s="92">
        <f>SUM(J16:J18)</f>
        <v>4.75</v>
      </c>
      <c r="K20" s="41"/>
      <c r="L20" s="47"/>
      <c r="M20" s="40" t="s">
        <v>33</v>
      </c>
      <c r="N20" s="92">
        <f>SUM(N16:N18)</f>
        <v>5.75</v>
      </c>
      <c r="O20" s="41"/>
      <c r="P20" s="47"/>
    </row>
    <row r="21" spans="1:16">
      <c r="A21" s="40"/>
      <c r="B21" s="41"/>
      <c r="C21" s="41"/>
      <c r="D21" s="47"/>
      <c r="E21" s="40"/>
      <c r="F21" s="41"/>
      <c r="G21" s="41"/>
      <c r="H21" s="47"/>
      <c r="I21" s="40"/>
      <c r="J21" s="41"/>
      <c r="K21" s="41"/>
      <c r="L21" s="47"/>
      <c r="M21" s="40"/>
      <c r="N21" s="41"/>
      <c r="O21" s="41"/>
      <c r="P21" s="47"/>
    </row>
    <row r="22" spans="1:16" ht="42">
      <c r="A22" s="50" t="s">
        <v>34</v>
      </c>
      <c r="B22" s="51">
        <f>IFERROR(C14/B20,0)</f>
        <v>9.8730158730158717</v>
      </c>
      <c r="C22" s="52"/>
      <c r="D22" s="53"/>
      <c r="E22" s="50" t="s">
        <v>34</v>
      </c>
      <c r="F22" s="51">
        <f>IFERROR(G14/F20,0)</f>
        <v>4.3133640552995391</v>
      </c>
      <c r="G22" s="52"/>
      <c r="H22" s="53"/>
      <c r="I22" s="50" t="s">
        <v>34</v>
      </c>
      <c r="J22" s="51">
        <f>IFERROR(K14/J20,0)</f>
        <v>7.0375939849624061</v>
      </c>
      <c r="K22" s="52"/>
      <c r="L22" s="53"/>
      <c r="M22" s="50" t="s">
        <v>34</v>
      </c>
      <c r="N22" s="51">
        <f>IFERROR(O14/N20,0)</f>
        <v>5.8695652173913047</v>
      </c>
      <c r="O22" s="52"/>
      <c r="P22" s="53"/>
    </row>
    <row r="23" spans="1:16" ht="60">
      <c r="A23" s="54" t="s">
        <v>35</v>
      </c>
      <c r="C23" s="55">
        <f>AVERAGEIF(B22:N22,"&lt;&gt;0")</f>
        <v>6.7733847826672804</v>
      </c>
    </row>
    <row r="25" spans="1:16">
      <c r="G25" s="49"/>
      <c r="N25" t="s">
        <v>36</v>
      </c>
      <c r="P25">
        <f>B20+F20+J20+N20+3</f>
        <v>28</v>
      </c>
    </row>
    <row r="26" spans="1:16">
      <c r="N26" t="s">
        <v>37</v>
      </c>
      <c r="P26">
        <f>C12+G12+K12+O12</f>
        <v>4917</v>
      </c>
    </row>
    <row r="27" spans="1:16">
      <c r="N27" t="s">
        <v>38</v>
      </c>
      <c r="P27">
        <f>G13+C13+K13+O13</f>
        <v>119</v>
      </c>
    </row>
  </sheetData>
  <sheetProtection selectLockedCells="1"/>
  <mergeCells count="16">
    <mergeCell ref="B16:B17"/>
    <mergeCell ref="F16:F17"/>
    <mergeCell ref="J16:J17"/>
    <mergeCell ref="N16:N17"/>
    <mergeCell ref="C2:E2"/>
    <mergeCell ref="F2:G2"/>
    <mergeCell ref="H2:I2"/>
    <mergeCell ref="L2:N2"/>
    <mergeCell ref="A4:D4"/>
    <mergeCell ref="E4:H4"/>
    <mergeCell ref="I4:L4"/>
    <mergeCell ref="M4:P4"/>
    <mergeCell ref="A14:B14"/>
    <mergeCell ref="E14:F14"/>
    <mergeCell ref="I14:J14"/>
    <mergeCell ref="M14:N14"/>
  </mergeCells>
  <pageMargins left="0.25" right="0.25" top="0.75" bottom="0.75" header="0.3" footer="0.3"/>
  <pageSetup scale="8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topLeftCell="A7" workbookViewId="0">
      <selection activeCell="J18" sqref="J18"/>
    </sheetView>
  </sheetViews>
  <sheetFormatPr baseColWidth="10" defaultColWidth="8.83203125" defaultRowHeight="15" x14ac:dyDescent="0"/>
  <cols>
    <col min="1" max="1" width="8.5" style="8" customWidth="1"/>
    <col min="2" max="2" width="7" style="8" bestFit="1" customWidth="1"/>
    <col min="3" max="3" width="8.5" style="8" customWidth="1"/>
    <col min="4" max="4" width="5.83203125" style="8" bestFit="1" customWidth="1"/>
    <col min="5" max="5" width="8.83203125" style="8" customWidth="1"/>
    <col min="6" max="6" width="7" style="8" customWidth="1"/>
    <col min="7" max="7" width="7.6640625" style="8" bestFit="1" customWidth="1"/>
    <col min="8" max="8" width="5.6640625" style="8" customWidth="1"/>
    <col min="9" max="9" width="8.83203125" style="8" customWidth="1"/>
    <col min="10" max="10" width="7" style="8" bestFit="1" customWidth="1"/>
    <col min="11" max="11" width="7.6640625" style="8" bestFit="1" customWidth="1"/>
    <col min="12" max="12" width="5.83203125" style="8" customWidth="1"/>
    <col min="13" max="13" width="8.6640625" style="8" customWidth="1"/>
    <col min="14" max="14" width="7" style="8" bestFit="1" customWidth="1"/>
    <col min="15" max="15" width="7.6640625" style="8" bestFit="1" customWidth="1"/>
    <col min="16" max="16" width="6.6640625" style="8" bestFit="1" customWidth="1"/>
    <col min="17" max="17" width="8.6640625" style="8" customWidth="1"/>
    <col min="18" max="18" width="7" style="8" bestFit="1" customWidth="1"/>
    <col min="19" max="19" width="7.6640625" style="8" bestFit="1" customWidth="1"/>
    <col min="20" max="20" width="6.6640625" style="8" bestFit="1" customWidth="1"/>
    <col min="21" max="21" width="9.33203125" style="8" bestFit="1" customWidth="1"/>
    <col min="22" max="23" width="7" style="8" bestFit="1" customWidth="1"/>
    <col min="24" max="25" width="5.83203125" style="8" customWidth="1"/>
    <col min="26" max="26" width="7.83203125" style="8" bestFit="1" customWidth="1"/>
    <col min="27" max="27" width="6.1640625" style="8" bestFit="1" customWidth="1"/>
    <col min="28" max="28" width="9.33203125" style="8" bestFit="1" customWidth="1"/>
    <col min="29" max="30" width="7" style="8" bestFit="1" customWidth="1"/>
    <col min="31" max="32" width="5.83203125" style="8" bestFit="1" customWidth="1"/>
    <col min="33" max="33" width="7.83203125" style="8" bestFit="1" customWidth="1"/>
    <col min="34" max="34" width="6.1640625" style="8" bestFit="1" customWidth="1"/>
    <col min="35" max="35" width="9.33203125" style="8" bestFit="1" customWidth="1"/>
    <col min="36" max="16384" width="8.83203125" style="8"/>
  </cols>
  <sheetData>
    <row r="2" spans="1:17" ht="25">
      <c r="B2" s="19" t="s">
        <v>0</v>
      </c>
      <c r="C2" s="78">
        <f>'Delmonte Update'!C2:E2</f>
        <v>0</v>
      </c>
      <c r="D2" s="78"/>
      <c r="E2" s="78"/>
      <c r="F2" s="79" t="s">
        <v>1</v>
      </c>
      <c r="G2" s="79"/>
      <c r="H2" s="78">
        <f>'Delmonte Update'!H2:I2</f>
        <v>0</v>
      </c>
      <c r="I2" s="78"/>
      <c r="K2" s="37" t="s">
        <v>2</v>
      </c>
      <c r="L2" s="80">
        <f>'Delmonte Update'!L2:N2</f>
        <v>0</v>
      </c>
      <c r="M2" s="80"/>
      <c r="N2" s="80"/>
    </row>
    <row r="4" spans="1:17" ht="23">
      <c r="A4" s="81" t="s">
        <v>3</v>
      </c>
      <c r="B4" s="82"/>
      <c r="C4" s="82"/>
      <c r="D4" s="83"/>
      <c r="E4" s="81" t="s">
        <v>4</v>
      </c>
      <c r="F4" s="82"/>
      <c r="G4" s="82"/>
      <c r="H4" s="83"/>
      <c r="I4" s="81" t="s">
        <v>5</v>
      </c>
      <c r="J4" s="82"/>
      <c r="K4" s="82"/>
      <c r="L4" s="83"/>
      <c r="M4" s="81" t="s">
        <v>17</v>
      </c>
      <c r="N4" s="82"/>
      <c r="O4" s="82"/>
      <c r="P4" s="83"/>
    </row>
    <row r="5" spans="1:17" ht="60">
      <c r="A5" s="9"/>
      <c r="B5" s="10" t="s">
        <v>6</v>
      </c>
      <c r="C5" s="11" t="s">
        <v>25</v>
      </c>
      <c r="D5" s="12" t="s">
        <v>26</v>
      </c>
      <c r="E5" s="9"/>
      <c r="F5" s="10" t="s">
        <v>6</v>
      </c>
      <c r="G5" s="11" t="s">
        <v>25</v>
      </c>
      <c r="H5" s="12" t="s">
        <v>26</v>
      </c>
      <c r="I5" s="9"/>
      <c r="J5" s="10" t="s">
        <v>6</v>
      </c>
      <c r="K5" s="11" t="s">
        <v>25</v>
      </c>
      <c r="L5" s="12" t="s">
        <v>26</v>
      </c>
      <c r="M5" s="9"/>
      <c r="N5" s="10" t="s">
        <v>6</v>
      </c>
      <c r="O5" s="11" t="s">
        <v>25</v>
      </c>
      <c r="P5" s="12" t="s">
        <v>26</v>
      </c>
    </row>
    <row r="6" spans="1:17">
      <c r="A6" s="15" t="s">
        <v>7</v>
      </c>
      <c r="B6" s="1">
        <f>'Delmonte Update'!B6</f>
        <v>123</v>
      </c>
      <c r="C6" s="2"/>
      <c r="D6" s="13">
        <f>IFERROR(B6/C6,0)</f>
        <v>0</v>
      </c>
      <c r="E6" s="15" t="s">
        <v>8</v>
      </c>
      <c r="F6" s="1">
        <f>'Delmonte Update'!F6</f>
        <v>321</v>
      </c>
      <c r="G6" s="2"/>
      <c r="H6" s="13">
        <f>IFERROR(F6/G6,0)</f>
        <v>0</v>
      </c>
      <c r="I6" s="15" t="s">
        <v>8</v>
      </c>
      <c r="J6" s="1">
        <f>'Delmonte Update'!J6</f>
        <v>321</v>
      </c>
      <c r="K6" s="2"/>
      <c r="L6" s="13">
        <f>IFERROR(J6/K6,0)</f>
        <v>0</v>
      </c>
      <c r="M6" s="15" t="s">
        <v>8</v>
      </c>
      <c r="N6" s="1">
        <f>'Delmonte Update'!N6</f>
        <v>321</v>
      </c>
      <c r="O6" s="2"/>
      <c r="P6" s="13">
        <f>IFERROR(N6/O6,0)</f>
        <v>0</v>
      </c>
    </row>
    <row r="7" spans="1:17">
      <c r="A7" s="15" t="s">
        <v>8</v>
      </c>
      <c r="B7" s="1">
        <f>'Delmonte Update'!B7</f>
        <v>321</v>
      </c>
      <c r="C7" s="2"/>
      <c r="D7" s="13">
        <f>IFERROR(B7/C7,0)</f>
        <v>0</v>
      </c>
      <c r="E7" s="15" t="s">
        <v>9</v>
      </c>
      <c r="F7" s="1">
        <f>'Delmonte Update'!F7</f>
        <v>321</v>
      </c>
      <c r="G7" s="2"/>
      <c r="H7" s="13">
        <f>IFERROR(F7/G7,0)</f>
        <v>0</v>
      </c>
      <c r="I7" s="15" t="s">
        <v>9</v>
      </c>
      <c r="J7" s="1">
        <f>'Delmonte Update'!J7</f>
        <v>321</v>
      </c>
      <c r="K7" s="2"/>
      <c r="L7" s="13">
        <f>IFERROR(J7/K7,0)</f>
        <v>0</v>
      </c>
      <c r="M7" s="15" t="s">
        <v>9</v>
      </c>
      <c r="N7" s="1">
        <f>'Delmonte Update'!N7</f>
        <v>231</v>
      </c>
      <c r="O7" s="2"/>
      <c r="P7" s="13">
        <f>IFERROR(N7/O7,0)</f>
        <v>0</v>
      </c>
    </row>
    <row r="8" spans="1:17">
      <c r="A8" s="15" t="s">
        <v>9</v>
      </c>
      <c r="B8" s="1">
        <f>'Delmonte Update'!B8</f>
        <v>321</v>
      </c>
      <c r="C8" s="2"/>
      <c r="D8" s="13">
        <f>IFERROR(B8/C8,0)</f>
        <v>0</v>
      </c>
      <c r="E8" s="15" t="s">
        <v>10</v>
      </c>
      <c r="F8" s="1">
        <f>'Delmonte Update'!F8</f>
        <v>321</v>
      </c>
      <c r="G8" s="2"/>
      <c r="H8" s="13">
        <f>IFERROR(F8/G8,0)</f>
        <v>0</v>
      </c>
      <c r="I8" s="15" t="s">
        <v>10</v>
      </c>
      <c r="J8" s="1">
        <f>'Delmonte Update'!J8</f>
        <v>321</v>
      </c>
      <c r="K8" s="2"/>
      <c r="L8" s="13">
        <f>IFERROR(J8/K8,0)</f>
        <v>0</v>
      </c>
      <c r="M8" s="15" t="s">
        <v>10</v>
      </c>
      <c r="N8" s="1">
        <f>'Delmonte Update'!N8</f>
        <v>231</v>
      </c>
      <c r="O8" s="2"/>
      <c r="P8" s="13">
        <f>IFERROR(N8/O8,0)</f>
        <v>0</v>
      </c>
    </row>
    <row r="9" spans="1:17">
      <c r="A9" s="15" t="s">
        <v>10</v>
      </c>
      <c r="B9" s="1">
        <f>'Delmonte Update'!B9</f>
        <v>321</v>
      </c>
      <c r="C9" s="2"/>
      <c r="D9" s="13">
        <f t="shared" ref="D9:D10" si="0">IFERROR(B9/C9,0)</f>
        <v>0</v>
      </c>
      <c r="E9" s="15" t="s">
        <v>11</v>
      </c>
      <c r="F9" s="1">
        <f>'Delmonte Update'!F9</f>
        <v>321</v>
      </c>
      <c r="G9" s="2"/>
      <c r="H9" s="13">
        <f t="shared" ref="H9:H10" si="1">IFERROR(F9/G9,0)</f>
        <v>0</v>
      </c>
      <c r="I9" s="15" t="s">
        <v>11</v>
      </c>
      <c r="J9" s="1">
        <f>'Delmonte Update'!J9</f>
        <v>0</v>
      </c>
      <c r="K9" s="2"/>
      <c r="L9" s="13">
        <f t="shared" ref="L9:L10" si="2">IFERROR(J9/K9,0)</f>
        <v>0</v>
      </c>
      <c r="M9" s="15" t="s">
        <v>11</v>
      </c>
      <c r="N9" s="1">
        <f>'Delmonte Update'!N9</f>
        <v>321</v>
      </c>
      <c r="O9" s="2"/>
      <c r="P9" s="13">
        <f t="shared" ref="P9:P10" si="3">IFERROR(N9/O9,0)</f>
        <v>0</v>
      </c>
    </row>
    <row r="10" spans="1:17">
      <c r="A10" s="15" t="s">
        <v>11</v>
      </c>
      <c r="B10" s="1">
        <f>'Delmonte Update'!B10</f>
        <v>0</v>
      </c>
      <c r="C10" s="2"/>
      <c r="D10" s="13">
        <f t="shared" si="0"/>
        <v>0</v>
      </c>
      <c r="E10" s="15" t="s">
        <v>12</v>
      </c>
      <c r="F10" s="1">
        <f>'Delmonte Update'!F10</f>
        <v>0</v>
      </c>
      <c r="G10" s="2"/>
      <c r="H10" s="13">
        <f t="shared" si="1"/>
        <v>0</v>
      </c>
      <c r="I10" s="15" t="s">
        <v>12</v>
      </c>
      <c r="J10" s="1">
        <f>'Delmonte Update'!J10</f>
        <v>0</v>
      </c>
      <c r="K10" s="2"/>
      <c r="L10" s="13">
        <f t="shared" si="2"/>
        <v>0</v>
      </c>
      <c r="M10" s="15" t="s">
        <v>12</v>
      </c>
      <c r="N10" s="1">
        <f>'Delmonte Update'!N10</f>
        <v>0</v>
      </c>
      <c r="O10" s="2"/>
      <c r="P10" s="13">
        <f t="shared" si="3"/>
        <v>0</v>
      </c>
    </row>
    <row r="11" spans="1:17">
      <c r="A11" s="15"/>
      <c r="B11" s="10"/>
      <c r="C11" s="57"/>
      <c r="D11" s="14"/>
      <c r="E11" s="15"/>
      <c r="F11" s="10"/>
      <c r="G11" s="57"/>
      <c r="H11" s="14"/>
      <c r="I11" s="15"/>
      <c r="J11" s="10"/>
      <c r="K11" s="57"/>
      <c r="L11" s="14"/>
      <c r="M11" s="15"/>
      <c r="N11" s="10"/>
      <c r="O11" s="57"/>
      <c r="P11" s="14"/>
    </row>
    <row r="12" spans="1:17" ht="30">
      <c r="B12" s="11" t="s">
        <v>27</v>
      </c>
      <c r="C12" s="10">
        <f>SUM(B6:B11)</f>
        <v>1086</v>
      </c>
      <c r="D12" s="14"/>
      <c r="F12" s="11" t="s">
        <v>27</v>
      </c>
      <c r="G12" s="10">
        <f>SUM(F6:F11)</f>
        <v>1284</v>
      </c>
      <c r="H12" s="14"/>
      <c r="J12" s="11" t="s">
        <v>27</v>
      </c>
      <c r="K12" s="10">
        <f>SUM(J6:J11)</f>
        <v>963</v>
      </c>
      <c r="L12" s="14"/>
      <c r="N12" s="11" t="s">
        <v>27</v>
      </c>
      <c r="O12" s="10">
        <f>SUM(N6:N11)</f>
        <v>1104</v>
      </c>
      <c r="P12" s="14"/>
      <c r="Q12" s="58"/>
    </row>
    <row r="13" spans="1:17" ht="30">
      <c r="B13" s="11" t="s">
        <v>28</v>
      </c>
      <c r="C13" s="59">
        <f>SUM(C6:C10)</f>
        <v>0</v>
      </c>
      <c r="D13" s="14"/>
      <c r="F13" s="11" t="s">
        <v>28</v>
      </c>
      <c r="G13" s="59">
        <f>SUM(G6:G10)</f>
        <v>0</v>
      </c>
      <c r="H13" s="14"/>
      <c r="J13" s="11" t="s">
        <v>28</v>
      </c>
      <c r="K13" s="59">
        <f>SUM(K6:K10)</f>
        <v>0</v>
      </c>
      <c r="L13" s="14"/>
      <c r="N13" s="11" t="s">
        <v>28</v>
      </c>
      <c r="O13" s="59">
        <f>SUM(O6:O10)</f>
        <v>0</v>
      </c>
      <c r="P13" s="14"/>
    </row>
    <row r="14" spans="1:17" ht="31.5" customHeight="1">
      <c r="A14" s="73" t="s">
        <v>29</v>
      </c>
      <c r="B14" s="74"/>
      <c r="C14" s="60">
        <f>IFERROR(C12/C13,0)</f>
        <v>0</v>
      </c>
      <c r="D14" s="14"/>
      <c r="E14" s="73" t="s">
        <v>29</v>
      </c>
      <c r="F14" s="74"/>
      <c r="G14" s="60">
        <f>IFERROR(G12/G13,0)</f>
        <v>0</v>
      </c>
      <c r="H14" s="14"/>
      <c r="I14" s="73" t="s">
        <v>29</v>
      </c>
      <c r="J14" s="74"/>
      <c r="K14" s="60">
        <f>IFERROR(K12/K13,0)</f>
        <v>0</v>
      </c>
      <c r="L14" s="14"/>
      <c r="M14" s="73" t="s">
        <v>29</v>
      </c>
      <c r="N14" s="74"/>
      <c r="O14" s="60">
        <f>IFERROR(O12/O13,0)</f>
        <v>0</v>
      </c>
      <c r="P14" s="14"/>
    </row>
    <row r="15" spans="1:17">
      <c r="A15" s="9"/>
      <c r="B15" s="10"/>
      <c r="C15" s="10"/>
      <c r="D15" s="14"/>
      <c r="E15" s="9"/>
      <c r="F15" s="10"/>
      <c r="G15" s="10"/>
      <c r="H15" s="14"/>
      <c r="I15" s="9"/>
      <c r="J15" s="10"/>
      <c r="K15" s="10"/>
      <c r="L15" s="14"/>
      <c r="M15" s="9"/>
      <c r="N15" s="10"/>
      <c r="O15" s="10"/>
      <c r="P15" s="14"/>
    </row>
    <row r="16" spans="1:17">
      <c r="A16" s="9" t="s">
        <v>30</v>
      </c>
      <c r="B16" s="91" t="str">
        <f>IF(B18&gt;0.5,2.25,"0")</f>
        <v>0</v>
      </c>
      <c r="C16" s="10"/>
      <c r="D16" s="14"/>
      <c r="E16" s="9" t="s">
        <v>30</v>
      </c>
      <c r="F16" s="91" t="str">
        <f>IF(F18&gt;0.5,2.25,"0")</f>
        <v>0</v>
      </c>
      <c r="G16" s="10"/>
      <c r="H16" s="14"/>
      <c r="I16" s="9" t="s">
        <v>30</v>
      </c>
      <c r="J16" s="91" t="str">
        <f>IF(J18&gt;0.5,2.25,"0")</f>
        <v>0</v>
      </c>
      <c r="K16" s="10"/>
      <c r="L16" s="14"/>
      <c r="M16" s="9" t="s">
        <v>30</v>
      </c>
      <c r="N16" s="91" t="str">
        <f>IF(N18&gt;0.5,2.25,"0")</f>
        <v>0</v>
      </c>
      <c r="O16" s="10"/>
      <c r="P16" s="14"/>
    </row>
    <row r="17" spans="1:16">
      <c r="A17" s="9" t="s">
        <v>31</v>
      </c>
      <c r="B17" s="91"/>
      <c r="C17" s="10"/>
      <c r="D17" s="14"/>
      <c r="E17" s="9" t="s">
        <v>31</v>
      </c>
      <c r="F17" s="91"/>
      <c r="G17" s="10"/>
      <c r="H17" s="14"/>
      <c r="I17" s="9" t="s">
        <v>31</v>
      </c>
      <c r="J17" s="91"/>
      <c r="K17" s="10"/>
      <c r="L17" s="14"/>
      <c r="M17" s="9" t="s">
        <v>31</v>
      </c>
      <c r="N17" s="91"/>
      <c r="O17" s="10"/>
      <c r="P17" s="14"/>
    </row>
    <row r="18" spans="1:16">
      <c r="A18" s="9" t="s">
        <v>32</v>
      </c>
      <c r="B18" s="1"/>
      <c r="C18" s="10"/>
      <c r="D18" s="14"/>
      <c r="E18" s="9" t="s">
        <v>32</v>
      </c>
      <c r="F18" s="1"/>
      <c r="G18" s="10"/>
      <c r="H18" s="14"/>
      <c r="I18" s="9" t="s">
        <v>32</v>
      </c>
      <c r="J18" s="1"/>
      <c r="K18" s="10"/>
      <c r="L18" s="14"/>
      <c r="M18" s="9" t="s">
        <v>32</v>
      </c>
      <c r="N18" s="1"/>
      <c r="O18" s="10"/>
      <c r="P18" s="14"/>
    </row>
    <row r="19" spans="1:16">
      <c r="A19" s="9"/>
      <c r="B19" s="10"/>
      <c r="C19" s="10"/>
      <c r="D19" s="14"/>
      <c r="E19" s="9"/>
      <c r="F19" s="10"/>
      <c r="G19" s="10"/>
      <c r="H19" s="14"/>
      <c r="I19" s="9"/>
      <c r="J19" s="10"/>
      <c r="K19" s="10"/>
      <c r="L19" s="14"/>
      <c r="M19" s="9"/>
      <c r="N19" s="10"/>
      <c r="O19" s="10"/>
      <c r="P19" s="14"/>
    </row>
    <row r="20" spans="1:16">
      <c r="A20" s="9" t="s">
        <v>33</v>
      </c>
      <c r="B20" s="61">
        <f>SUM(B16:B18)</f>
        <v>0</v>
      </c>
      <c r="C20" s="10"/>
      <c r="D20" s="14"/>
      <c r="E20" s="9" t="s">
        <v>33</v>
      </c>
      <c r="F20" s="61">
        <f>SUM(F16:F18)</f>
        <v>0</v>
      </c>
      <c r="G20" s="10"/>
      <c r="H20" s="14"/>
      <c r="I20" s="9" t="s">
        <v>33</v>
      </c>
      <c r="J20" s="61">
        <f>SUM(J16:J18)</f>
        <v>0</v>
      </c>
      <c r="K20" s="10"/>
      <c r="L20" s="14"/>
      <c r="M20" s="9" t="s">
        <v>33</v>
      </c>
      <c r="N20" s="61">
        <f>SUM(N16:N18)</f>
        <v>0</v>
      </c>
      <c r="O20" s="10"/>
      <c r="P20" s="14"/>
    </row>
    <row r="21" spans="1:16">
      <c r="A21" s="9"/>
      <c r="B21" s="10"/>
      <c r="C21" s="10"/>
      <c r="D21" s="14"/>
      <c r="E21" s="9"/>
      <c r="F21" s="10"/>
      <c r="G21" s="10"/>
      <c r="H21" s="14"/>
      <c r="I21" s="9"/>
      <c r="J21" s="10"/>
      <c r="K21" s="10"/>
      <c r="L21" s="14"/>
      <c r="M21" s="9"/>
      <c r="N21" s="10"/>
      <c r="O21" s="10"/>
      <c r="P21" s="14"/>
    </row>
    <row r="22" spans="1:16" ht="42">
      <c r="A22" s="62" t="s">
        <v>34</v>
      </c>
      <c r="B22" s="63">
        <f>IFERROR(C14/B20,0)</f>
        <v>0</v>
      </c>
      <c r="C22" s="64"/>
      <c r="D22" s="65"/>
      <c r="E22" s="62" t="s">
        <v>34</v>
      </c>
      <c r="F22" s="63">
        <f>IFERROR(G14/F20,0)</f>
        <v>0</v>
      </c>
      <c r="G22" s="64"/>
      <c r="H22" s="65"/>
      <c r="I22" s="62" t="s">
        <v>34</v>
      </c>
      <c r="J22" s="63">
        <f>IFERROR(K14/J20,0)</f>
        <v>0</v>
      </c>
      <c r="K22" s="64"/>
      <c r="L22" s="65"/>
      <c r="M22" s="62" t="s">
        <v>34</v>
      </c>
      <c r="N22" s="63">
        <f>IFERROR(O14/N20,0)</f>
        <v>0</v>
      </c>
      <c r="O22" s="64"/>
      <c r="P22" s="65"/>
    </row>
    <row r="24" spans="1:16" ht="60">
      <c r="A24" s="66" t="s">
        <v>35</v>
      </c>
      <c r="C24" s="56" t="e">
        <f>AVERAGEIF(B22:N22,"&lt;&gt;0")</f>
        <v>#DIV/0!</v>
      </c>
      <c r="N24" s="8" t="s">
        <v>36</v>
      </c>
      <c r="P24" s="8">
        <f>B20+F20+J20+N20+3</f>
        <v>3</v>
      </c>
    </row>
    <row r="25" spans="1:16" ht="9" customHeight="1"/>
    <row r="26" spans="1:16">
      <c r="N26" s="8" t="s">
        <v>37</v>
      </c>
      <c r="P26" s="8">
        <f>C12+G12+K12+O12</f>
        <v>4437</v>
      </c>
    </row>
    <row r="27" spans="1:16" ht="9.75" customHeight="1"/>
    <row r="28" spans="1:16">
      <c r="N28" s="8" t="s">
        <v>38</v>
      </c>
      <c r="P28" s="8">
        <f>G13+C13+K13+O13</f>
        <v>0</v>
      </c>
    </row>
  </sheetData>
  <sheetProtection password="E2DC" sheet="1" objects="1" scenarios="1" selectLockedCells="1"/>
  <mergeCells count="16">
    <mergeCell ref="C2:E2"/>
    <mergeCell ref="F2:G2"/>
    <mergeCell ref="H2:I2"/>
    <mergeCell ref="L2:N2"/>
    <mergeCell ref="A4:D4"/>
    <mergeCell ref="E4:H4"/>
    <mergeCell ref="I4:L4"/>
    <mergeCell ref="M4:P4"/>
    <mergeCell ref="A14:B14"/>
    <mergeCell ref="E14:F14"/>
    <mergeCell ref="I14:J14"/>
    <mergeCell ref="M14:N14"/>
    <mergeCell ref="B16:B17"/>
    <mergeCell ref="F16:F17"/>
    <mergeCell ref="J16:J17"/>
    <mergeCell ref="N16:N17"/>
  </mergeCells>
  <pageMargins left="0.25" right="0.25" top="0.75" bottom="0.75" header="0.3" footer="0.3"/>
  <pageSetup scale="85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Delmonte Update</vt:lpstr>
      <vt:lpstr>Strait PPH</vt:lpstr>
      <vt:lpstr>Conventional FT PPH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Middleton</dc:creator>
  <cp:lastModifiedBy>Amanda Morral</cp:lastModifiedBy>
  <cp:lastPrinted>2016-06-15T15:00:16Z</cp:lastPrinted>
  <dcterms:created xsi:type="dcterms:W3CDTF">2016-06-15T14:33:44Z</dcterms:created>
  <dcterms:modified xsi:type="dcterms:W3CDTF">2017-06-16T14:52:49Z</dcterms:modified>
</cp:coreProperties>
</file>